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1.xml" ContentType="application/vnd.ms-excel.threadedcomments+xml"/>
  <Override PartName="/xl/comments6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C0F66B13-DA0A-41C4-922C-BD299187714E}" xr6:coauthVersionLast="45" xr6:coauthVersionMax="45" xr10:uidLastSave="{00000000-0000-0000-0000-000000000000}"/>
  <bookViews>
    <workbookView xWindow="-98" yWindow="-98" windowWidth="22695" windowHeight="14595" tabRatio="731" firstSheet="1" activeTab="4" xr2:uid="{02115A72-C276-425E-B227-031F136FD03A}"/>
  </bookViews>
  <sheets>
    <sheet name="2019-20 Actual" sheetId="1" r:id="rId1"/>
    <sheet name="2019-20 Actual Detail" sheetId="4" r:id="rId2"/>
    <sheet name="2019-20 Projected" sheetId="2" r:id="rId3"/>
    <sheet name="2019-20 Projected Detail" sheetId="3" r:id="rId4"/>
    <sheet name="2020-21 Projected Budget" sheetId="5" r:id="rId5"/>
    <sheet name="2020-21 Projected Detail " sheetId="6" r:id="rId6"/>
    <sheet name="Estimated" sheetId="7" r:id="rId7"/>
  </sheets>
  <definedNames>
    <definedName name="_xlnm.Print_Area" localSheetId="4">'2020-21 Projected Budget'!$A$1:$P$45</definedName>
    <definedName name="_xlnm.Print_Area" localSheetId="5">'2020-21 Projected Detail '!$A$1:$O$67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5" l="1"/>
  <c r="N24" i="5"/>
  <c r="N25" i="5"/>
  <c r="N22" i="5"/>
  <c r="C26" i="5"/>
  <c r="D26" i="5"/>
  <c r="E26" i="5"/>
  <c r="F26" i="5"/>
  <c r="G26" i="5"/>
  <c r="H26" i="5"/>
  <c r="I26" i="5"/>
  <c r="J26" i="5"/>
  <c r="B26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B23" i="5"/>
  <c r="B24" i="5"/>
  <c r="B25" i="5"/>
  <c r="B22" i="5"/>
  <c r="N61" i="6"/>
  <c r="N63" i="6" s="1"/>
  <c r="N62" i="6"/>
  <c r="N60" i="6"/>
  <c r="N59" i="6"/>
  <c r="M42" i="7"/>
  <c r="L42" i="7"/>
  <c r="J42" i="7"/>
  <c r="I42" i="7"/>
  <c r="H42" i="7"/>
  <c r="G42" i="7"/>
  <c r="F42" i="7"/>
  <c r="E42" i="7"/>
  <c r="D42" i="7"/>
  <c r="C42" i="7"/>
  <c r="B42" i="7"/>
  <c r="N41" i="7"/>
  <c r="N40" i="7"/>
  <c r="N39" i="7"/>
  <c r="N38" i="7"/>
  <c r="N37" i="7"/>
  <c r="O33" i="7"/>
  <c r="O27" i="7"/>
  <c r="F27" i="7"/>
  <c r="E27" i="7"/>
  <c r="D27" i="7"/>
  <c r="C27" i="7"/>
  <c r="B27" i="7"/>
  <c r="M26" i="7"/>
  <c r="M27" i="7" s="1"/>
  <c r="L26" i="7"/>
  <c r="L27" i="7" s="1"/>
  <c r="K26" i="7"/>
  <c r="K27" i="7" s="1"/>
  <c r="J26" i="7"/>
  <c r="J27" i="7" s="1"/>
  <c r="I26" i="7"/>
  <c r="I27" i="7" s="1"/>
  <c r="H26" i="7"/>
  <c r="H27" i="7" s="1"/>
  <c r="G26" i="7"/>
  <c r="G27" i="7" s="1"/>
  <c r="F26" i="7"/>
  <c r="E26" i="7"/>
  <c r="D26" i="7"/>
  <c r="C26" i="7"/>
  <c r="B26" i="7"/>
  <c r="M22" i="7"/>
  <c r="M23" i="7" s="1"/>
  <c r="L22" i="7"/>
  <c r="L23" i="7" s="1"/>
  <c r="K22" i="7"/>
  <c r="K23" i="7" s="1"/>
  <c r="J22" i="7"/>
  <c r="J23" i="7" s="1"/>
  <c r="I22" i="7"/>
  <c r="I23" i="7" s="1"/>
  <c r="H22" i="7"/>
  <c r="H23" i="7" s="1"/>
  <c r="G22" i="7"/>
  <c r="G23" i="7" s="1"/>
  <c r="F22" i="7"/>
  <c r="F23" i="7" s="1"/>
  <c r="E22" i="7"/>
  <c r="E23" i="7" s="1"/>
  <c r="D22" i="7"/>
  <c r="D23" i="7" s="1"/>
  <c r="C22" i="7"/>
  <c r="C23" i="7" s="1"/>
  <c r="B22" i="7"/>
  <c r="O19" i="7"/>
  <c r="M18" i="7"/>
  <c r="L18" i="7"/>
  <c r="K18" i="7"/>
  <c r="K36" i="7" s="1"/>
  <c r="J18" i="7"/>
  <c r="I18" i="7"/>
  <c r="H18" i="7"/>
  <c r="G18" i="7"/>
  <c r="F18" i="7"/>
  <c r="E18" i="7"/>
  <c r="D18" i="7"/>
  <c r="C18" i="7"/>
  <c r="B18" i="7"/>
  <c r="M17" i="7"/>
  <c r="L17" i="7"/>
  <c r="K17" i="7"/>
  <c r="J17" i="7"/>
  <c r="I17" i="7"/>
  <c r="H17" i="7"/>
  <c r="G17" i="7"/>
  <c r="F17" i="7"/>
  <c r="E17" i="7"/>
  <c r="D17" i="7"/>
  <c r="C17" i="7"/>
  <c r="B17" i="7"/>
  <c r="M16" i="7"/>
  <c r="L16" i="7"/>
  <c r="K16" i="7"/>
  <c r="J16" i="7"/>
  <c r="I16" i="7"/>
  <c r="H16" i="7"/>
  <c r="G16" i="7"/>
  <c r="F16" i="7"/>
  <c r="E16" i="7"/>
  <c r="D16" i="7"/>
  <c r="C16" i="7"/>
  <c r="B16" i="7"/>
  <c r="M15" i="7"/>
  <c r="L15" i="7"/>
  <c r="K15" i="7"/>
  <c r="J15" i="7"/>
  <c r="I15" i="7"/>
  <c r="H15" i="7"/>
  <c r="G15" i="7"/>
  <c r="F15" i="7"/>
  <c r="E15" i="7"/>
  <c r="D15" i="7"/>
  <c r="C15" i="7"/>
  <c r="B15" i="7"/>
  <c r="M14" i="7"/>
  <c r="L14" i="7"/>
  <c r="K14" i="7"/>
  <c r="J14" i="7"/>
  <c r="I14" i="7"/>
  <c r="H14" i="7"/>
  <c r="G14" i="7"/>
  <c r="F14" i="7"/>
  <c r="E14" i="7"/>
  <c r="D14" i="7"/>
  <c r="C14" i="7"/>
  <c r="B14" i="7"/>
  <c r="M13" i="7"/>
  <c r="M19" i="7" s="1"/>
  <c r="L13" i="7"/>
  <c r="L19" i="7" s="1"/>
  <c r="K13" i="7"/>
  <c r="K19" i="7" s="1"/>
  <c r="J13" i="7"/>
  <c r="J19" i="7" s="1"/>
  <c r="I13" i="7"/>
  <c r="I19" i="7" s="1"/>
  <c r="H13" i="7"/>
  <c r="H19" i="7" s="1"/>
  <c r="G13" i="7"/>
  <c r="G19" i="7" s="1"/>
  <c r="F13" i="7"/>
  <c r="F19" i="7" s="1"/>
  <c r="E13" i="7"/>
  <c r="E19" i="7" s="1"/>
  <c r="D13" i="7"/>
  <c r="D19" i="7" s="1"/>
  <c r="C13" i="7"/>
  <c r="C19" i="7" s="1"/>
  <c r="B13" i="7"/>
  <c r="B19" i="7" s="1"/>
  <c r="O10" i="7"/>
  <c r="J9" i="7"/>
  <c r="I9" i="7"/>
  <c r="H9" i="7"/>
  <c r="G9" i="7"/>
  <c r="F9" i="7"/>
  <c r="E9" i="7"/>
  <c r="D9" i="7"/>
  <c r="C9" i="7"/>
  <c r="B9" i="7"/>
  <c r="M8" i="7"/>
  <c r="L8" i="7"/>
  <c r="K8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L6" i="7"/>
  <c r="K6" i="7"/>
  <c r="J6" i="7"/>
  <c r="I6" i="7"/>
  <c r="H6" i="7"/>
  <c r="G6" i="7"/>
  <c r="F6" i="7"/>
  <c r="E6" i="7"/>
  <c r="D6" i="7"/>
  <c r="C6" i="7"/>
  <c r="B6" i="7"/>
  <c r="M5" i="7"/>
  <c r="L5" i="7"/>
  <c r="K5" i="7"/>
  <c r="J5" i="7"/>
  <c r="I5" i="7"/>
  <c r="H5" i="7"/>
  <c r="G5" i="7"/>
  <c r="F5" i="7"/>
  <c r="E5" i="7"/>
  <c r="D5" i="7"/>
  <c r="C5" i="7"/>
  <c r="B5" i="7"/>
  <c r="M4" i="7"/>
  <c r="L4" i="7"/>
  <c r="K4" i="7"/>
  <c r="K10" i="7" s="1"/>
  <c r="J4" i="7"/>
  <c r="I4" i="7"/>
  <c r="H4" i="7"/>
  <c r="G4" i="7"/>
  <c r="F4" i="7"/>
  <c r="E4" i="7"/>
  <c r="D4" i="7"/>
  <c r="C4" i="7"/>
  <c r="B4" i="7"/>
  <c r="M10" i="7"/>
  <c r="J3" i="7"/>
  <c r="I3" i="7"/>
  <c r="H3" i="7"/>
  <c r="G3" i="7"/>
  <c r="F3" i="7"/>
  <c r="E3" i="7"/>
  <c r="D3" i="7"/>
  <c r="C3" i="7"/>
  <c r="B3" i="7"/>
  <c r="C18" i="5"/>
  <c r="D18" i="5"/>
  <c r="E18" i="5"/>
  <c r="F18" i="5"/>
  <c r="G18" i="5"/>
  <c r="H18" i="5"/>
  <c r="I18" i="5"/>
  <c r="J18" i="5"/>
  <c r="B18" i="5"/>
  <c r="C17" i="5"/>
  <c r="D17" i="5"/>
  <c r="E17" i="5"/>
  <c r="F17" i="5"/>
  <c r="G17" i="5"/>
  <c r="H17" i="5"/>
  <c r="I17" i="5"/>
  <c r="J17" i="5"/>
  <c r="B17" i="5"/>
  <c r="C16" i="5"/>
  <c r="D16" i="5"/>
  <c r="E16" i="5"/>
  <c r="F16" i="5"/>
  <c r="G16" i="5"/>
  <c r="H16" i="5"/>
  <c r="I16" i="5"/>
  <c r="B16" i="5"/>
  <c r="C15" i="5"/>
  <c r="D15" i="5"/>
  <c r="E15" i="5"/>
  <c r="F15" i="5"/>
  <c r="G15" i="5"/>
  <c r="H15" i="5"/>
  <c r="I15" i="5"/>
  <c r="J15" i="5"/>
  <c r="B15" i="5"/>
  <c r="C14" i="5"/>
  <c r="D14" i="5"/>
  <c r="E14" i="5"/>
  <c r="F14" i="5"/>
  <c r="G14" i="5"/>
  <c r="H14" i="5"/>
  <c r="I14" i="5"/>
  <c r="J14" i="5"/>
  <c r="B14" i="5"/>
  <c r="C13" i="5"/>
  <c r="D13" i="5"/>
  <c r="E13" i="5"/>
  <c r="F13" i="5"/>
  <c r="G13" i="5"/>
  <c r="H13" i="5"/>
  <c r="I13" i="5"/>
  <c r="J13" i="5"/>
  <c r="B13" i="5"/>
  <c r="C9" i="5"/>
  <c r="D9" i="5"/>
  <c r="E9" i="5"/>
  <c r="F9" i="5"/>
  <c r="G9" i="5"/>
  <c r="H9" i="5"/>
  <c r="I9" i="5"/>
  <c r="J9" i="5"/>
  <c r="B9" i="5"/>
  <c r="C8" i="5"/>
  <c r="D8" i="5"/>
  <c r="E8" i="5"/>
  <c r="F8" i="5"/>
  <c r="G8" i="5"/>
  <c r="H8" i="5"/>
  <c r="I8" i="5"/>
  <c r="J8" i="5"/>
  <c r="B8" i="5"/>
  <c r="C7" i="5"/>
  <c r="D7" i="5"/>
  <c r="E7" i="5"/>
  <c r="F7" i="5"/>
  <c r="G7" i="5"/>
  <c r="H7" i="5"/>
  <c r="I7" i="5"/>
  <c r="J7" i="5"/>
  <c r="B7" i="5"/>
  <c r="C6" i="5"/>
  <c r="D6" i="5"/>
  <c r="E6" i="5"/>
  <c r="F6" i="5"/>
  <c r="H6" i="5"/>
  <c r="I6" i="5"/>
  <c r="J6" i="5"/>
  <c r="B6" i="5"/>
  <c r="C5" i="5"/>
  <c r="D5" i="5"/>
  <c r="E5" i="5"/>
  <c r="F5" i="5"/>
  <c r="G5" i="5"/>
  <c r="H5" i="5"/>
  <c r="I5" i="5"/>
  <c r="J5" i="5"/>
  <c r="B5" i="5"/>
  <c r="C4" i="5"/>
  <c r="D4" i="5"/>
  <c r="E4" i="5"/>
  <c r="F4" i="5"/>
  <c r="G4" i="5"/>
  <c r="H4" i="5"/>
  <c r="I4" i="5"/>
  <c r="J4" i="5"/>
  <c r="B4" i="5"/>
  <c r="C3" i="5"/>
  <c r="D3" i="5"/>
  <c r="E3" i="5"/>
  <c r="F3" i="5"/>
  <c r="G3" i="5"/>
  <c r="H3" i="5"/>
  <c r="I3" i="5"/>
  <c r="J3" i="5"/>
  <c r="K3" i="5"/>
  <c r="L3" i="5"/>
  <c r="M3" i="5"/>
  <c r="B3" i="5"/>
  <c r="C67" i="6"/>
  <c r="D67" i="6"/>
  <c r="E67" i="6"/>
  <c r="F67" i="6"/>
  <c r="G67" i="6"/>
  <c r="H67" i="6"/>
  <c r="I67" i="6"/>
  <c r="J67" i="6"/>
  <c r="K67" i="6"/>
  <c r="L67" i="6"/>
  <c r="M67" i="6"/>
  <c r="B67" i="6"/>
  <c r="C63" i="6"/>
  <c r="D63" i="6"/>
  <c r="E63" i="6"/>
  <c r="F63" i="6"/>
  <c r="G63" i="6"/>
  <c r="H63" i="6"/>
  <c r="I63" i="6"/>
  <c r="J63" i="6"/>
  <c r="K63" i="6"/>
  <c r="L63" i="6"/>
  <c r="M63" i="6"/>
  <c r="B63" i="6"/>
  <c r="C56" i="6"/>
  <c r="N56" i="6" s="1"/>
  <c r="D56" i="6"/>
  <c r="E56" i="6"/>
  <c r="F56" i="6"/>
  <c r="G56" i="6"/>
  <c r="H56" i="6"/>
  <c r="I56" i="6"/>
  <c r="J56" i="6"/>
  <c r="K56" i="6"/>
  <c r="L56" i="6"/>
  <c r="M56" i="6"/>
  <c r="B56" i="6"/>
  <c r="C46" i="6"/>
  <c r="D46" i="6"/>
  <c r="E46" i="6"/>
  <c r="F46" i="6"/>
  <c r="N46" i="6" s="1"/>
  <c r="G46" i="6"/>
  <c r="H46" i="6"/>
  <c r="I46" i="6"/>
  <c r="J46" i="6"/>
  <c r="K46" i="6"/>
  <c r="L46" i="6"/>
  <c r="M46" i="6"/>
  <c r="B46" i="6"/>
  <c r="C42" i="6"/>
  <c r="D42" i="6"/>
  <c r="E42" i="6"/>
  <c r="F42" i="6"/>
  <c r="G42" i="6"/>
  <c r="G6" i="5" s="1"/>
  <c r="H42" i="6"/>
  <c r="I42" i="6"/>
  <c r="J42" i="6"/>
  <c r="K42" i="6"/>
  <c r="L42" i="6"/>
  <c r="M42" i="6"/>
  <c r="B42" i="6"/>
  <c r="N33" i="6"/>
  <c r="C38" i="6"/>
  <c r="D38" i="6"/>
  <c r="E38" i="6"/>
  <c r="N38" i="6" s="1"/>
  <c r="F38" i="6"/>
  <c r="G38" i="6"/>
  <c r="H38" i="6"/>
  <c r="I38" i="6"/>
  <c r="J38" i="6"/>
  <c r="K38" i="6"/>
  <c r="L38" i="6"/>
  <c r="M38" i="6"/>
  <c r="B38" i="6"/>
  <c r="N34" i="6"/>
  <c r="E34" i="6"/>
  <c r="F34" i="6"/>
  <c r="G34" i="6"/>
  <c r="H34" i="6"/>
  <c r="I34" i="6"/>
  <c r="J34" i="6"/>
  <c r="K34" i="6"/>
  <c r="L34" i="6"/>
  <c r="M34" i="6"/>
  <c r="D34" i="6"/>
  <c r="C34" i="6"/>
  <c r="B34" i="6"/>
  <c r="M30" i="6"/>
  <c r="L30" i="6"/>
  <c r="K30" i="6"/>
  <c r="J30" i="6"/>
  <c r="I30" i="6"/>
  <c r="H30" i="6"/>
  <c r="G30" i="6"/>
  <c r="F30" i="6"/>
  <c r="E30" i="6"/>
  <c r="D30" i="6"/>
  <c r="C30" i="6"/>
  <c r="B30" i="6"/>
  <c r="K24" i="6"/>
  <c r="H24" i="6"/>
  <c r="G24" i="6"/>
  <c r="M20" i="6"/>
  <c r="L20" i="6"/>
  <c r="K20" i="6"/>
  <c r="J20" i="6"/>
  <c r="I20" i="6"/>
  <c r="H20" i="6"/>
  <c r="G20" i="6"/>
  <c r="F20" i="6"/>
  <c r="M12" i="6"/>
  <c r="L12" i="6"/>
  <c r="K12" i="6"/>
  <c r="J12" i="6"/>
  <c r="N12" i="6" s="1"/>
  <c r="I12" i="6"/>
  <c r="H12" i="6"/>
  <c r="G12" i="6"/>
  <c r="F12" i="6"/>
  <c r="L4" i="6"/>
  <c r="K4" i="6"/>
  <c r="J4" i="6"/>
  <c r="I4" i="6"/>
  <c r="H4" i="6"/>
  <c r="G4" i="6"/>
  <c r="F4" i="6"/>
  <c r="N66" i="6"/>
  <c r="N55" i="6"/>
  <c r="N50" i="6"/>
  <c r="N49" i="6"/>
  <c r="N51" i="6"/>
  <c r="N45" i="6"/>
  <c r="N41" i="6"/>
  <c r="N37" i="6"/>
  <c r="N29" i="6"/>
  <c r="N28" i="6"/>
  <c r="N27" i="6"/>
  <c r="N24" i="6"/>
  <c r="N23" i="6"/>
  <c r="N15" i="6"/>
  <c r="N20" i="6"/>
  <c r="N19" i="6"/>
  <c r="N11" i="6"/>
  <c r="N8" i="6"/>
  <c r="N7" i="6"/>
  <c r="N3" i="6"/>
  <c r="C10" i="7" l="1"/>
  <c r="G10" i="7"/>
  <c r="N3" i="5"/>
  <c r="M33" i="7"/>
  <c r="N7" i="7"/>
  <c r="P7" i="7" s="1"/>
  <c r="N22" i="7"/>
  <c r="P22" i="7" s="1"/>
  <c r="P23" i="7" s="1"/>
  <c r="E10" i="7"/>
  <c r="E33" i="7" s="1"/>
  <c r="I10" i="7"/>
  <c r="I33" i="7" s="1"/>
  <c r="N4" i="7"/>
  <c r="P4" i="7" s="1"/>
  <c r="N5" i="7"/>
  <c r="P5" i="7" s="1"/>
  <c r="N6" i="7"/>
  <c r="P6" i="7" s="1"/>
  <c r="N8" i="7"/>
  <c r="P8" i="7" s="1"/>
  <c r="N9" i="7"/>
  <c r="P9" i="7" s="1"/>
  <c r="B10" i="7"/>
  <c r="B33" i="7" s="1"/>
  <c r="F10" i="7"/>
  <c r="F33" i="7" s="1"/>
  <c r="J10" i="7"/>
  <c r="J33" i="7" s="1"/>
  <c r="C33" i="7"/>
  <c r="G33" i="7"/>
  <c r="K33" i="7"/>
  <c r="D10" i="7"/>
  <c r="D33" i="7" s="1"/>
  <c r="H10" i="7"/>
  <c r="H33" i="7" s="1"/>
  <c r="L10" i="7"/>
  <c r="L33" i="7" s="1"/>
  <c r="N14" i="7"/>
  <c r="P14" i="7" s="1"/>
  <c r="N15" i="7"/>
  <c r="P15" i="7" s="1"/>
  <c r="N16" i="7"/>
  <c r="P16" i="7" s="1"/>
  <c r="N17" i="7"/>
  <c r="P17" i="7" s="1"/>
  <c r="N18" i="7"/>
  <c r="P18" i="7" s="1"/>
  <c r="N26" i="7"/>
  <c r="N27" i="7" s="1"/>
  <c r="N36" i="7"/>
  <c r="N42" i="7" s="1"/>
  <c r="K42" i="7"/>
  <c r="N19" i="7"/>
  <c r="P26" i="7"/>
  <c r="P27" i="7" s="1"/>
  <c r="N3" i="7"/>
  <c r="P3" i="7" s="1"/>
  <c r="N13" i="7"/>
  <c r="P13" i="7" s="1"/>
  <c r="B23" i="7"/>
  <c r="N23" i="7" s="1"/>
  <c r="N67" i="6"/>
  <c r="N4" i="6"/>
  <c r="F29" i="5"/>
  <c r="G29" i="5"/>
  <c r="G30" i="5" s="1"/>
  <c r="H29" i="5"/>
  <c r="H30" i="5" s="1"/>
  <c r="I29" i="5"/>
  <c r="I30" i="5" s="1"/>
  <c r="J29" i="5"/>
  <c r="J30" i="5" s="1"/>
  <c r="K29" i="5"/>
  <c r="K30" i="5" s="1"/>
  <c r="L29" i="5"/>
  <c r="L30" i="5" s="1"/>
  <c r="M29" i="5"/>
  <c r="M30" i="5" s="1"/>
  <c r="B29" i="5"/>
  <c r="F30" i="5"/>
  <c r="B30" i="5"/>
  <c r="K25" i="5"/>
  <c r="K26" i="5" s="1"/>
  <c r="L25" i="5"/>
  <c r="L26" i="5" s="1"/>
  <c r="M25" i="5"/>
  <c r="M26" i="5" s="1"/>
  <c r="K18" i="5"/>
  <c r="K39" i="5" s="1"/>
  <c r="L18" i="5"/>
  <c r="M18" i="5"/>
  <c r="K17" i="5"/>
  <c r="L17" i="5"/>
  <c r="M17" i="5"/>
  <c r="K16" i="5"/>
  <c r="L16" i="5"/>
  <c r="M16" i="5"/>
  <c r="B12" i="6"/>
  <c r="K14" i="5"/>
  <c r="L14" i="5"/>
  <c r="M14" i="5"/>
  <c r="L9" i="5"/>
  <c r="M9" i="5"/>
  <c r="K8" i="5"/>
  <c r="L8" i="5"/>
  <c r="M8" i="5"/>
  <c r="K5" i="5"/>
  <c r="L5" i="5"/>
  <c r="M5" i="5"/>
  <c r="K4" i="5"/>
  <c r="L4" i="5"/>
  <c r="M4" i="5"/>
  <c r="E29" i="5"/>
  <c r="D29" i="5"/>
  <c r="C29" i="5"/>
  <c r="C52" i="6"/>
  <c r="D52" i="6"/>
  <c r="E52" i="6"/>
  <c r="N4" i="5" l="1"/>
  <c r="P19" i="7"/>
  <c r="N5" i="5"/>
  <c r="N8" i="5"/>
  <c r="N17" i="5"/>
  <c r="N10" i="7"/>
  <c r="N33" i="7" s="1"/>
  <c r="P10" i="7"/>
  <c r="P33" i="7" s="1"/>
  <c r="N14" i="5"/>
  <c r="N16" i="5"/>
  <c r="N18" i="5"/>
  <c r="E30" i="5"/>
  <c r="D30" i="5"/>
  <c r="C30" i="5"/>
  <c r="N26" i="1"/>
  <c r="P23" i="1"/>
  <c r="P22" i="1"/>
  <c r="N17" i="1"/>
  <c r="N22" i="1"/>
  <c r="P25" i="5" l="1"/>
  <c r="P26" i="5" s="1"/>
  <c r="N26" i="5"/>
  <c r="N16" i="1"/>
  <c r="O19" i="5"/>
  <c r="P18" i="5"/>
  <c r="O36" i="5"/>
  <c r="O10" i="5"/>
  <c r="N34" i="2" l="1"/>
  <c r="M23" i="2"/>
  <c r="M52" i="6" l="1"/>
  <c r="L52" i="6"/>
  <c r="L7" i="5" s="1"/>
  <c r="K52" i="6"/>
  <c r="K7" i="5" s="1"/>
  <c r="J52" i="6"/>
  <c r="I52" i="6"/>
  <c r="H52" i="6"/>
  <c r="G52" i="6"/>
  <c r="F52" i="6"/>
  <c r="L6" i="5"/>
  <c r="K6" i="5"/>
  <c r="N42" i="6"/>
  <c r="M16" i="6"/>
  <c r="M13" i="5" s="1"/>
  <c r="M19" i="5" s="1"/>
  <c r="L16" i="6"/>
  <c r="L13" i="5" s="1"/>
  <c r="K16" i="6"/>
  <c r="K13" i="5" s="1"/>
  <c r="J16" i="6"/>
  <c r="I16" i="6"/>
  <c r="I19" i="5" s="1"/>
  <c r="H16" i="6"/>
  <c r="H19" i="5" s="1"/>
  <c r="G16" i="6"/>
  <c r="F16" i="6"/>
  <c r="E16" i="6"/>
  <c r="E19" i="5" s="1"/>
  <c r="D16" i="6"/>
  <c r="D19" i="5" s="1"/>
  <c r="C16" i="6"/>
  <c r="B16" i="6"/>
  <c r="M45" i="5"/>
  <c r="L45" i="5"/>
  <c r="K45" i="5"/>
  <c r="J45" i="5"/>
  <c r="I45" i="5"/>
  <c r="H45" i="5"/>
  <c r="G45" i="5"/>
  <c r="F45" i="5"/>
  <c r="E45" i="5"/>
  <c r="C45" i="5"/>
  <c r="B45" i="5"/>
  <c r="N44" i="5"/>
  <c r="N43" i="5"/>
  <c r="N42" i="5"/>
  <c r="N41" i="5"/>
  <c r="N40" i="5"/>
  <c r="O30" i="5"/>
  <c r="N29" i="5"/>
  <c r="N30" i="5" s="1"/>
  <c r="M15" i="5"/>
  <c r="L15" i="5"/>
  <c r="K15" i="5"/>
  <c r="N15" i="5" s="1"/>
  <c r="N6" i="5" l="1"/>
  <c r="N13" i="5"/>
  <c r="L19" i="5"/>
  <c r="N16" i="6"/>
  <c r="M7" i="5"/>
  <c r="N7" i="5" s="1"/>
  <c r="N52" i="6"/>
  <c r="B19" i="5"/>
  <c r="F19" i="5"/>
  <c r="J19" i="5"/>
  <c r="C19" i="5"/>
  <c r="G19" i="5"/>
  <c r="K19" i="5"/>
  <c r="P14" i="5"/>
  <c r="P8" i="5"/>
  <c r="P3" i="5"/>
  <c r="P29" i="5"/>
  <c r="P30" i="5" s="1"/>
  <c r="N19" i="5" l="1"/>
  <c r="P15" i="5"/>
  <c r="P13" i="5"/>
  <c r="N26" i="2"/>
  <c r="P26" i="2" s="1"/>
  <c r="N22" i="2"/>
  <c r="M40" i="2"/>
  <c r="L40" i="2"/>
  <c r="K40" i="2"/>
  <c r="J40" i="2"/>
  <c r="I40" i="2"/>
  <c r="H40" i="2"/>
  <c r="G40" i="2"/>
  <c r="F40" i="2"/>
  <c r="E40" i="2"/>
  <c r="C40" i="2"/>
  <c r="B40" i="2"/>
  <c r="N39" i="2"/>
  <c r="N38" i="2"/>
  <c r="N37" i="2"/>
  <c r="N36" i="2"/>
  <c r="N35" i="2"/>
  <c r="M27" i="2"/>
  <c r="L27" i="2"/>
  <c r="K27" i="2"/>
  <c r="J27" i="2"/>
  <c r="I27" i="2"/>
  <c r="H27" i="2"/>
  <c r="G27" i="2"/>
  <c r="F27" i="2"/>
  <c r="E27" i="2"/>
  <c r="D27" i="2"/>
  <c r="C27" i="2"/>
  <c r="B27" i="2"/>
  <c r="O23" i="2"/>
  <c r="L23" i="2"/>
  <c r="K23" i="2"/>
  <c r="J23" i="2"/>
  <c r="I23" i="2"/>
  <c r="H23" i="2"/>
  <c r="G23" i="2"/>
  <c r="F23" i="2"/>
  <c r="E23" i="2"/>
  <c r="D23" i="2"/>
  <c r="C23" i="2"/>
  <c r="B23" i="2"/>
  <c r="O19" i="2"/>
  <c r="M18" i="2"/>
  <c r="J18" i="2"/>
  <c r="I18" i="2"/>
  <c r="F18" i="2"/>
  <c r="E18" i="2"/>
  <c r="B18" i="2"/>
  <c r="K17" i="2"/>
  <c r="G17" i="2"/>
  <c r="C17" i="2"/>
  <c r="M16" i="2"/>
  <c r="L16" i="2"/>
  <c r="K16" i="2"/>
  <c r="J16" i="2"/>
  <c r="I16" i="2"/>
  <c r="H16" i="2"/>
  <c r="G16" i="2"/>
  <c r="F16" i="2"/>
  <c r="E16" i="2"/>
  <c r="D16" i="2"/>
  <c r="C16" i="2"/>
  <c r="B16" i="2"/>
  <c r="L15" i="2"/>
  <c r="K15" i="2"/>
  <c r="J15" i="2"/>
  <c r="I15" i="2"/>
  <c r="H15" i="2"/>
  <c r="G15" i="2"/>
  <c r="F15" i="2"/>
  <c r="E15" i="2"/>
  <c r="D15" i="2"/>
  <c r="C15" i="2"/>
  <c r="B15" i="2"/>
  <c r="J14" i="2"/>
  <c r="F14" i="2"/>
  <c r="B14" i="2"/>
  <c r="O11" i="2"/>
  <c r="O30" i="2" s="1"/>
  <c r="M9" i="2"/>
  <c r="L9" i="2"/>
  <c r="K9" i="2"/>
  <c r="J9" i="2"/>
  <c r="I9" i="2"/>
  <c r="H9" i="2"/>
  <c r="G9" i="2"/>
  <c r="F9" i="2"/>
  <c r="E9" i="2"/>
  <c r="D9" i="2"/>
  <c r="C9" i="2"/>
  <c r="B9" i="2"/>
  <c r="L8" i="2"/>
  <c r="K8" i="2"/>
  <c r="K7" i="2"/>
  <c r="G7" i="2"/>
  <c r="C7" i="2"/>
  <c r="J6" i="2"/>
  <c r="F6" i="2"/>
  <c r="B6" i="2"/>
  <c r="M5" i="2"/>
  <c r="J5" i="2"/>
  <c r="I5" i="2"/>
  <c r="F5" i="2"/>
  <c r="E5" i="2"/>
  <c r="B5" i="2"/>
  <c r="K4" i="2"/>
  <c r="G4" i="2"/>
  <c r="C4" i="2"/>
  <c r="M3" i="2"/>
  <c r="K3" i="2"/>
  <c r="G3" i="2"/>
  <c r="C3" i="2"/>
  <c r="B3" i="2"/>
  <c r="M71" i="3"/>
  <c r="L71" i="3"/>
  <c r="K71" i="3"/>
  <c r="J71" i="3"/>
  <c r="I71" i="3"/>
  <c r="H71" i="3"/>
  <c r="G71" i="3"/>
  <c r="F71" i="3"/>
  <c r="E71" i="3"/>
  <c r="D71" i="3"/>
  <c r="C71" i="3"/>
  <c r="B71" i="3"/>
  <c r="M66" i="3"/>
  <c r="L66" i="3"/>
  <c r="K66" i="3"/>
  <c r="J66" i="3"/>
  <c r="I66" i="3"/>
  <c r="H66" i="3"/>
  <c r="G66" i="3"/>
  <c r="F66" i="3"/>
  <c r="E66" i="3"/>
  <c r="D66" i="3"/>
  <c r="C66" i="3"/>
  <c r="B66" i="3"/>
  <c r="M61" i="3"/>
  <c r="L61" i="3"/>
  <c r="K61" i="3"/>
  <c r="J61" i="3"/>
  <c r="I61" i="3"/>
  <c r="H61" i="3"/>
  <c r="G61" i="3"/>
  <c r="F61" i="3"/>
  <c r="E61" i="3"/>
  <c r="D61" i="3"/>
  <c r="C61" i="3"/>
  <c r="B61" i="3"/>
  <c r="M55" i="3"/>
  <c r="L55" i="3"/>
  <c r="K55" i="3"/>
  <c r="J55" i="3"/>
  <c r="I55" i="3"/>
  <c r="H55" i="3"/>
  <c r="G55" i="3"/>
  <c r="F55" i="3"/>
  <c r="E55" i="3"/>
  <c r="D55" i="3"/>
  <c r="C55" i="3"/>
  <c r="B55" i="3"/>
  <c r="M51" i="3"/>
  <c r="M2" i="2" s="1"/>
  <c r="L51" i="3"/>
  <c r="L2" i="2" s="1"/>
  <c r="K51" i="3"/>
  <c r="K2" i="2" s="1"/>
  <c r="J51" i="3"/>
  <c r="J2" i="2" s="1"/>
  <c r="I51" i="3"/>
  <c r="I2" i="2" s="1"/>
  <c r="H51" i="3"/>
  <c r="H2" i="2" s="1"/>
  <c r="G51" i="3"/>
  <c r="G2" i="2" s="1"/>
  <c r="F51" i="3"/>
  <c r="F2" i="2" s="1"/>
  <c r="E51" i="3"/>
  <c r="E2" i="2" s="1"/>
  <c r="D51" i="3"/>
  <c r="D2" i="2" s="1"/>
  <c r="C51" i="3"/>
  <c r="C2" i="2" s="1"/>
  <c r="B51" i="3"/>
  <c r="B2" i="2" s="1"/>
  <c r="M45" i="3"/>
  <c r="L45" i="3"/>
  <c r="K45" i="3"/>
  <c r="J45" i="3"/>
  <c r="I45" i="3"/>
  <c r="H45" i="3"/>
  <c r="G45" i="3"/>
  <c r="F45" i="3"/>
  <c r="E45" i="3"/>
  <c r="D45" i="3"/>
  <c r="C45" i="3"/>
  <c r="B45" i="3"/>
  <c r="L39" i="3"/>
  <c r="K39" i="3"/>
  <c r="J39" i="3"/>
  <c r="I39" i="3"/>
  <c r="H39" i="3"/>
  <c r="G39" i="3"/>
  <c r="F39" i="3"/>
  <c r="E39" i="3"/>
  <c r="D39" i="3"/>
  <c r="M34" i="3"/>
  <c r="M10" i="2" s="1"/>
  <c r="L34" i="3"/>
  <c r="L10" i="2" s="1"/>
  <c r="K34" i="3"/>
  <c r="K10" i="2" s="1"/>
  <c r="J34" i="3"/>
  <c r="J10" i="2" s="1"/>
  <c r="I34" i="3"/>
  <c r="I10" i="2" s="1"/>
  <c r="H34" i="3"/>
  <c r="H10" i="2" s="1"/>
  <c r="G34" i="3"/>
  <c r="G10" i="2" s="1"/>
  <c r="F34" i="3"/>
  <c r="F10" i="2" s="1"/>
  <c r="E34" i="3"/>
  <c r="E10" i="2" s="1"/>
  <c r="D34" i="3"/>
  <c r="D10" i="2" s="1"/>
  <c r="C34" i="3"/>
  <c r="C10" i="2" s="1"/>
  <c r="B34" i="3"/>
  <c r="B10" i="2" s="1"/>
  <c r="M24" i="3"/>
  <c r="L24" i="3"/>
  <c r="K24" i="3"/>
  <c r="J24" i="3"/>
  <c r="I24" i="3"/>
  <c r="H24" i="3"/>
  <c r="G24" i="3"/>
  <c r="F24" i="3"/>
  <c r="E24" i="3"/>
  <c r="D24" i="3"/>
  <c r="C24" i="3"/>
  <c r="B24" i="3"/>
  <c r="M14" i="3"/>
  <c r="L14" i="3"/>
  <c r="K14" i="3"/>
  <c r="J14" i="3"/>
  <c r="I14" i="3"/>
  <c r="H14" i="3"/>
  <c r="G14" i="3"/>
  <c r="F14" i="3"/>
  <c r="E14" i="3"/>
  <c r="D14" i="3"/>
  <c r="C14" i="3"/>
  <c r="B14" i="3"/>
  <c r="M5" i="3"/>
  <c r="L5" i="3"/>
  <c r="K5" i="3"/>
  <c r="J5" i="3"/>
  <c r="I5" i="3"/>
  <c r="H5" i="3"/>
  <c r="G5" i="3"/>
  <c r="F5" i="3"/>
  <c r="E5" i="3"/>
  <c r="D5" i="3"/>
  <c r="C5" i="3"/>
  <c r="B5" i="3"/>
  <c r="C14" i="4"/>
  <c r="C14" i="2" s="1"/>
  <c r="D14" i="4"/>
  <c r="D14" i="2" s="1"/>
  <c r="E14" i="4"/>
  <c r="E14" i="2" s="1"/>
  <c r="F14" i="4"/>
  <c r="F14" i="1" s="1"/>
  <c r="G14" i="4"/>
  <c r="G14" i="2" s="1"/>
  <c r="H14" i="4"/>
  <c r="H14" i="2" s="1"/>
  <c r="I14" i="4"/>
  <c r="I14" i="1" s="1"/>
  <c r="J14" i="4"/>
  <c r="J14" i="1" s="1"/>
  <c r="K14" i="4"/>
  <c r="K14" i="2" s="1"/>
  <c r="L14" i="4"/>
  <c r="M14" i="4"/>
  <c r="B14" i="4"/>
  <c r="C45" i="4"/>
  <c r="D45" i="4"/>
  <c r="D4" i="2" s="1"/>
  <c r="E45" i="4"/>
  <c r="F45" i="4"/>
  <c r="G45" i="4"/>
  <c r="H45" i="4"/>
  <c r="I45" i="4"/>
  <c r="J45" i="4"/>
  <c r="K45" i="4"/>
  <c r="L45" i="4"/>
  <c r="M45" i="4"/>
  <c r="B45" i="4"/>
  <c r="C33" i="4"/>
  <c r="D33" i="4"/>
  <c r="E33" i="4"/>
  <c r="F33" i="4"/>
  <c r="G33" i="4"/>
  <c r="H33" i="4"/>
  <c r="I33" i="4"/>
  <c r="J33" i="4"/>
  <c r="J10" i="1" s="1"/>
  <c r="K33" i="4"/>
  <c r="K10" i="1" s="1"/>
  <c r="L33" i="4"/>
  <c r="M33" i="4"/>
  <c r="B33" i="4"/>
  <c r="C24" i="4"/>
  <c r="C17" i="1" s="1"/>
  <c r="D24" i="4"/>
  <c r="D17" i="1" s="1"/>
  <c r="E24" i="4"/>
  <c r="E17" i="1" s="1"/>
  <c r="F24" i="4"/>
  <c r="F17" i="2" s="1"/>
  <c r="G24" i="4"/>
  <c r="G17" i="1" s="1"/>
  <c r="H24" i="4"/>
  <c r="H17" i="1" s="1"/>
  <c r="I24" i="4"/>
  <c r="I17" i="1" s="1"/>
  <c r="J24" i="4"/>
  <c r="J17" i="1" s="1"/>
  <c r="K24" i="4"/>
  <c r="L24" i="4"/>
  <c r="M24" i="4"/>
  <c r="B24" i="4"/>
  <c r="B17" i="1" s="1"/>
  <c r="C71" i="4"/>
  <c r="C5" i="2" s="1"/>
  <c r="D71" i="4"/>
  <c r="E71" i="4"/>
  <c r="F71" i="4"/>
  <c r="G71" i="4"/>
  <c r="G5" i="1" s="1"/>
  <c r="H71" i="4"/>
  <c r="H5" i="1" s="1"/>
  <c r="I71" i="4"/>
  <c r="J71" i="4"/>
  <c r="K71" i="4"/>
  <c r="K5" i="2" s="1"/>
  <c r="L71" i="4"/>
  <c r="M71" i="4"/>
  <c r="B71" i="4"/>
  <c r="N34" i="1"/>
  <c r="N35" i="1"/>
  <c r="N36" i="1"/>
  <c r="N37" i="1"/>
  <c r="N38" i="1"/>
  <c r="C39" i="1"/>
  <c r="E39" i="1"/>
  <c r="F39" i="1"/>
  <c r="G39" i="1"/>
  <c r="H39" i="1"/>
  <c r="I39" i="1"/>
  <c r="J39" i="1"/>
  <c r="K39" i="1"/>
  <c r="L39" i="1"/>
  <c r="M39" i="1"/>
  <c r="B39" i="1"/>
  <c r="G14" i="1"/>
  <c r="H14" i="1"/>
  <c r="K14" i="1"/>
  <c r="C14" i="1"/>
  <c r="B14" i="1"/>
  <c r="E51" i="4"/>
  <c r="F51" i="4"/>
  <c r="F2" i="1" s="1"/>
  <c r="G51" i="4"/>
  <c r="G2" i="1" s="1"/>
  <c r="H51" i="4"/>
  <c r="H2" i="1" s="1"/>
  <c r="I51" i="4"/>
  <c r="I2" i="1" s="1"/>
  <c r="J51" i="4"/>
  <c r="K51" i="4"/>
  <c r="L51" i="4"/>
  <c r="M51" i="4"/>
  <c r="B51" i="4"/>
  <c r="C51" i="4"/>
  <c r="D51" i="4"/>
  <c r="D2" i="1" s="1"/>
  <c r="C9" i="1"/>
  <c r="D9" i="1"/>
  <c r="E9" i="1"/>
  <c r="F9" i="1"/>
  <c r="G9" i="1"/>
  <c r="H9" i="1"/>
  <c r="I9" i="1"/>
  <c r="J9" i="1"/>
  <c r="K9" i="1"/>
  <c r="L9" i="1"/>
  <c r="M9" i="1"/>
  <c r="B9" i="1"/>
  <c r="C66" i="4"/>
  <c r="D66" i="4"/>
  <c r="E66" i="4"/>
  <c r="F66" i="4"/>
  <c r="G66" i="4"/>
  <c r="H66" i="4"/>
  <c r="I66" i="4"/>
  <c r="J66" i="4"/>
  <c r="K66" i="4"/>
  <c r="L66" i="4"/>
  <c r="M66" i="4"/>
  <c r="B66" i="4"/>
  <c r="C5" i="4"/>
  <c r="C18" i="2" s="1"/>
  <c r="D5" i="4"/>
  <c r="E5" i="4"/>
  <c r="F5" i="4"/>
  <c r="G5" i="4"/>
  <c r="H5" i="4"/>
  <c r="I5" i="4"/>
  <c r="J5" i="4"/>
  <c r="K5" i="4"/>
  <c r="K18" i="2" s="1"/>
  <c r="L5" i="4"/>
  <c r="M5" i="4"/>
  <c r="B5" i="4"/>
  <c r="E61" i="4"/>
  <c r="F61" i="4"/>
  <c r="G61" i="4"/>
  <c r="H61" i="4"/>
  <c r="I61" i="4"/>
  <c r="J61" i="4"/>
  <c r="K61" i="4"/>
  <c r="L61" i="4"/>
  <c r="M61" i="4"/>
  <c r="B61" i="4"/>
  <c r="C61" i="4"/>
  <c r="D61" i="4"/>
  <c r="D7" i="1" s="1"/>
  <c r="E7" i="1"/>
  <c r="C7" i="1"/>
  <c r="C3" i="1"/>
  <c r="M3" i="1"/>
  <c r="B3" i="1"/>
  <c r="D55" i="4"/>
  <c r="D6" i="1" s="1"/>
  <c r="C55" i="4"/>
  <c r="E55" i="4"/>
  <c r="F55" i="4"/>
  <c r="G55" i="4"/>
  <c r="H55" i="4"/>
  <c r="I55" i="4"/>
  <c r="J55" i="4"/>
  <c r="K55" i="4"/>
  <c r="L55" i="4"/>
  <c r="L6" i="1" s="1"/>
  <c r="M55" i="4"/>
  <c r="B55" i="4"/>
  <c r="C2" i="1"/>
  <c r="E2" i="1"/>
  <c r="J2" i="1"/>
  <c r="C27" i="1"/>
  <c r="D27" i="1"/>
  <c r="E27" i="1"/>
  <c r="F27" i="1"/>
  <c r="G27" i="1"/>
  <c r="H27" i="1"/>
  <c r="I27" i="1"/>
  <c r="J27" i="1"/>
  <c r="K27" i="1"/>
  <c r="L27" i="1"/>
  <c r="M27" i="1"/>
  <c r="O23" i="1"/>
  <c r="O11" i="1"/>
  <c r="O30" i="1" s="1"/>
  <c r="O19" i="1"/>
  <c r="B27" i="1"/>
  <c r="B10" i="1"/>
  <c r="L39" i="4"/>
  <c r="K39" i="4"/>
  <c r="J39" i="4"/>
  <c r="I39" i="4"/>
  <c r="I3" i="1" s="1"/>
  <c r="H39" i="4"/>
  <c r="G39" i="4"/>
  <c r="F39" i="4"/>
  <c r="E39" i="4"/>
  <c r="D39" i="4"/>
  <c r="D3" i="1" s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L15" i="1"/>
  <c r="K15" i="1"/>
  <c r="J15" i="1"/>
  <c r="I15" i="1"/>
  <c r="H15" i="1"/>
  <c r="G15" i="1"/>
  <c r="F15" i="1"/>
  <c r="E15" i="1"/>
  <c r="D15" i="1"/>
  <c r="C15" i="1"/>
  <c r="B15" i="1"/>
  <c r="M16" i="1"/>
  <c r="L16" i="1"/>
  <c r="K16" i="1"/>
  <c r="J16" i="1"/>
  <c r="I16" i="1"/>
  <c r="H16" i="1"/>
  <c r="G16" i="1"/>
  <c r="F16" i="1"/>
  <c r="E16" i="1"/>
  <c r="D16" i="1"/>
  <c r="C16" i="1"/>
  <c r="B16" i="1"/>
  <c r="I10" i="1"/>
  <c r="H10" i="1"/>
  <c r="C10" i="1"/>
  <c r="E14" i="1"/>
  <c r="N27" i="1" l="1"/>
  <c r="N15" i="2"/>
  <c r="H3" i="1"/>
  <c r="L3" i="1"/>
  <c r="L10" i="5"/>
  <c r="M11" i="1"/>
  <c r="M10" i="5"/>
  <c r="I6" i="1"/>
  <c r="E6" i="1"/>
  <c r="N6" i="1" s="1"/>
  <c r="P6" i="1" s="1"/>
  <c r="B7" i="1"/>
  <c r="J7" i="1"/>
  <c r="N7" i="1" s="1"/>
  <c r="P7" i="1" s="1"/>
  <c r="F7" i="1"/>
  <c r="L18" i="1"/>
  <c r="L19" i="1" s="1"/>
  <c r="H18" i="1"/>
  <c r="D18" i="1"/>
  <c r="D33" i="1" s="1"/>
  <c r="N33" i="1" s="1"/>
  <c r="L5" i="1"/>
  <c r="D5" i="1"/>
  <c r="M4" i="1"/>
  <c r="E6" i="2"/>
  <c r="B7" i="2"/>
  <c r="F7" i="2"/>
  <c r="J7" i="2"/>
  <c r="E3" i="1"/>
  <c r="N3" i="1" s="1"/>
  <c r="P3" i="1" s="1"/>
  <c r="C6" i="1"/>
  <c r="G18" i="1"/>
  <c r="G19" i="1" s="1"/>
  <c r="K17" i="1"/>
  <c r="L4" i="1"/>
  <c r="E4" i="1"/>
  <c r="H3" i="2"/>
  <c r="D17" i="2"/>
  <c r="D10" i="1"/>
  <c r="F3" i="1"/>
  <c r="J3" i="1"/>
  <c r="K6" i="1"/>
  <c r="G6" i="1"/>
  <c r="H7" i="1"/>
  <c r="B18" i="1"/>
  <c r="N18" i="1" s="1"/>
  <c r="J18" i="1"/>
  <c r="F18" i="1"/>
  <c r="F19" i="1" s="1"/>
  <c r="B5" i="1"/>
  <c r="J5" i="1"/>
  <c r="F5" i="1"/>
  <c r="F10" i="1"/>
  <c r="F17" i="1"/>
  <c r="K4" i="1"/>
  <c r="G4" i="1"/>
  <c r="C4" i="1"/>
  <c r="C11" i="1" s="1"/>
  <c r="C30" i="1" s="1"/>
  <c r="E3" i="2"/>
  <c r="I3" i="2"/>
  <c r="I11" i="2" s="1"/>
  <c r="E4" i="2"/>
  <c r="I4" i="2"/>
  <c r="G5" i="2"/>
  <c r="C6" i="2"/>
  <c r="C11" i="2" s="1"/>
  <c r="G6" i="2"/>
  <c r="K6" i="2"/>
  <c r="K11" i="2" s="1"/>
  <c r="D7" i="2"/>
  <c r="H7" i="2"/>
  <c r="E17" i="2"/>
  <c r="E19" i="2" s="1"/>
  <c r="I17" i="2"/>
  <c r="G18" i="2"/>
  <c r="G19" i="2" s="1"/>
  <c r="N23" i="2"/>
  <c r="P23" i="2" s="1"/>
  <c r="I4" i="1"/>
  <c r="I6" i="2"/>
  <c r="I14" i="2"/>
  <c r="I19" i="2" s="1"/>
  <c r="H6" i="1"/>
  <c r="K18" i="1"/>
  <c r="C18" i="1"/>
  <c r="K5" i="1"/>
  <c r="C5" i="1"/>
  <c r="H4" i="1"/>
  <c r="D4" i="1"/>
  <c r="D10" i="5"/>
  <c r="D3" i="2"/>
  <c r="L3" i="2"/>
  <c r="H4" i="2"/>
  <c r="H17" i="2"/>
  <c r="H19" i="2" s="1"/>
  <c r="D14" i="1"/>
  <c r="G10" i="1"/>
  <c r="G3" i="1"/>
  <c r="K3" i="1"/>
  <c r="B6" i="1"/>
  <c r="J6" i="1"/>
  <c r="F6" i="1"/>
  <c r="I7" i="1"/>
  <c r="K7" i="1"/>
  <c r="G7" i="1"/>
  <c r="M18" i="1"/>
  <c r="I18" i="1"/>
  <c r="E18" i="1"/>
  <c r="E19" i="1" s="1"/>
  <c r="M5" i="1"/>
  <c r="I5" i="1"/>
  <c r="E5" i="1"/>
  <c r="E10" i="1"/>
  <c r="J4" i="1"/>
  <c r="F4" i="1"/>
  <c r="B4" i="1"/>
  <c r="F3" i="2"/>
  <c r="J3" i="2"/>
  <c r="B4" i="2"/>
  <c r="F4" i="2"/>
  <c r="J4" i="2"/>
  <c r="D5" i="2"/>
  <c r="H5" i="2"/>
  <c r="L5" i="2"/>
  <c r="L11" i="2" s="1"/>
  <c r="D6" i="2"/>
  <c r="H6" i="2"/>
  <c r="M6" i="2"/>
  <c r="M11" i="2" s="1"/>
  <c r="E7" i="2"/>
  <c r="N7" i="2" s="1"/>
  <c r="P7" i="2" s="1"/>
  <c r="I7" i="2"/>
  <c r="B17" i="2"/>
  <c r="J17" i="2"/>
  <c r="J19" i="2" s="1"/>
  <c r="D18" i="2"/>
  <c r="D33" i="2" s="1"/>
  <c r="D40" i="2" s="1"/>
  <c r="H18" i="2"/>
  <c r="L18" i="2"/>
  <c r="L19" i="2" s="1"/>
  <c r="N14" i="2"/>
  <c r="N16" i="2"/>
  <c r="D11" i="2"/>
  <c r="N8" i="2"/>
  <c r="P8" i="2" s="1"/>
  <c r="N9" i="2"/>
  <c r="P9" i="2" s="1"/>
  <c r="N10" i="2"/>
  <c r="P10" i="2" s="1"/>
  <c r="M19" i="2"/>
  <c r="P22" i="2"/>
  <c r="N27" i="2"/>
  <c r="P27" i="2" s="1"/>
  <c r="F19" i="2"/>
  <c r="P15" i="2"/>
  <c r="C19" i="2"/>
  <c r="K19" i="2"/>
  <c r="B11" i="2"/>
  <c r="N4" i="2"/>
  <c r="P4" i="2" s="1"/>
  <c r="N2" i="2"/>
  <c r="P2" i="2" s="1"/>
  <c r="P17" i="1"/>
  <c r="N39" i="1"/>
  <c r="N9" i="1"/>
  <c r="P9" i="1" s="1"/>
  <c r="M19" i="1"/>
  <c r="I19" i="1"/>
  <c r="C19" i="1"/>
  <c r="D19" i="1"/>
  <c r="H19" i="1"/>
  <c r="B2" i="1"/>
  <c r="N10" i="1"/>
  <c r="P10" i="1" s="1"/>
  <c r="J19" i="1"/>
  <c r="K19" i="1"/>
  <c r="N15" i="1"/>
  <c r="P15" i="1" s="1"/>
  <c r="N14" i="1"/>
  <c r="P14" i="1" s="1"/>
  <c r="K8" i="1"/>
  <c r="L8" i="1"/>
  <c r="B10" i="5" l="1"/>
  <c r="E11" i="2"/>
  <c r="D19" i="2"/>
  <c r="H11" i="2"/>
  <c r="N33" i="2"/>
  <c r="N40" i="2" s="1"/>
  <c r="M30" i="2"/>
  <c r="L30" i="2"/>
  <c r="N17" i="2"/>
  <c r="P17" i="2" s="1"/>
  <c r="N5" i="2"/>
  <c r="P5" i="2" s="1"/>
  <c r="J11" i="2"/>
  <c r="G11" i="2"/>
  <c r="N18" i="2"/>
  <c r="P18" i="2" s="1"/>
  <c r="N6" i="2"/>
  <c r="P6" i="2" s="1"/>
  <c r="F11" i="2"/>
  <c r="N4" i="1"/>
  <c r="P4" i="1" s="1"/>
  <c r="K30" i="2"/>
  <c r="F10" i="5"/>
  <c r="F36" i="5" s="1"/>
  <c r="M36" i="5"/>
  <c r="P7" i="5"/>
  <c r="I10" i="5"/>
  <c r="I36" i="5" s="1"/>
  <c r="L36" i="5"/>
  <c r="B19" i="1"/>
  <c r="D39" i="1"/>
  <c r="N3" i="2"/>
  <c r="P3" i="2" s="1"/>
  <c r="G30" i="2"/>
  <c r="P6" i="5"/>
  <c r="G10" i="5"/>
  <c r="G36" i="5" s="1"/>
  <c r="D30" i="2"/>
  <c r="C30" i="2"/>
  <c r="B19" i="2"/>
  <c r="P5" i="5"/>
  <c r="C10" i="5"/>
  <c r="J10" i="5"/>
  <c r="J36" i="5" s="1"/>
  <c r="E10" i="5"/>
  <c r="E36" i="5" s="1"/>
  <c r="P4" i="5"/>
  <c r="D36" i="5"/>
  <c r="H10" i="5"/>
  <c r="H36" i="5" s="1"/>
  <c r="B30" i="2"/>
  <c r="E30" i="2"/>
  <c r="H30" i="2"/>
  <c r="N11" i="2"/>
  <c r="I30" i="2"/>
  <c r="N8" i="1"/>
  <c r="P8" i="1" s="1"/>
  <c r="J30" i="2"/>
  <c r="F30" i="2"/>
  <c r="P14" i="2"/>
  <c r="P16" i="2"/>
  <c r="M30" i="1"/>
  <c r="P18" i="1"/>
  <c r="N5" i="1"/>
  <c r="P5" i="1" s="1"/>
  <c r="N2" i="1"/>
  <c r="P2" i="1" s="1"/>
  <c r="P16" i="1"/>
  <c r="B11" i="1"/>
  <c r="B30" i="1" s="1"/>
  <c r="K11" i="1"/>
  <c r="K30" i="1" s="1"/>
  <c r="G11" i="1"/>
  <c r="G30" i="1" s="1"/>
  <c r="J11" i="1"/>
  <c r="J30" i="1" s="1"/>
  <c r="F11" i="1"/>
  <c r="F30" i="1" s="1"/>
  <c r="I11" i="1"/>
  <c r="I30" i="1" s="1"/>
  <c r="L11" i="1"/>
  <c r="L30" i="1" s="1"/>
  <c r="H11" i="1"/>
  <c r="H30" i="1" s="1"/>
  <c r="D11" i="1"/>
  <c r="D30" i="1" s="1"/>
  <c r="E11" i="1"/>
  <c r="E30" i="1" s="1"/>
  <c r="P17" i="5" l="1"/>
  <c r="B36" i="5"/>
  <c r="P11" i="2"/>
  <c r="P16" i="5"/>
  <c r="C36" i="5"/>
  <c r="D45" i="5"/>
  <c r="N39" i="5"/>
  <c r="N45" i="5" s="1"/>
  <c r="P19" i="2"/>
  <c r="P30" i="2" s="1"/>
  <c r="N19" i="2"/>
  <c r="N30" i="2" s="1"/>
  <c r="P19" i="1"/>
  <c r="N19" i="1"/>
  <c r="P11" i="1"/>
  <c r="N11" i="1"/>
  <c r="P19" i="5" l="1"/>
  <c r="N30" i="1"/>
  <c r="P30" i="1"/>
  <c r="N30" i="6"/>
  <c r="K9" i="5"/>
  <c r="K10" i="5" s="1"/>
  <c r="N10" i="5" s="1"/>
  <c r="N36" i="5" s="1"/>
  <c r="N9" i="5" l="1"/>
  <c r="P9" i="5" s="1"/>
  <c r="P10" i="5" s="1"/>
  <c r="P36" i="5" s="1"/>
  <c r="K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</authors>
  <commentList>
    <comment ref="M14" authorId="0" shapeId="0" xr:uid="{BD0AF6C1-8C5F-4753-9DAD-2230CFC53A2F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Thermometers Skid Row</t>
        </r>
      </text>
    </comment>
    <comment ref="D18" authorId="0" shapeId="0" xr:uid="{86547688-BCB5-4BDE-A2C4-C10AAB47B1A3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Where its at map.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</authors>
  <commentList>
    <comment ref="D2" authorId="0" shapeId="0" xr:uid="{58438F42-00D6-4D39-8EF2-4DE8A51F24B1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Carries Ent for Maps </t>
        </r>
      </text>
    </comment>
    <comment ref="E12" authorId="0" shapeId="0" xr:uid="{F5C3EE93-1A31-424E-98CE-0619CCE74A82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Congress of Neighborhoods</t>
        </r>
      </text>
    </comment>
    <comment ref="D48" authorId="0" shapeId="0" xr:uid="{D12985C5-D79D-4A62-8985-7B6841D9550D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July Rent 853</t>
        </r>
      </text>
    </comment>
    <comment ref="I48" authorId="0" shapeId="0" xr:uid="{A32E5464-CE7A-4E5F-AB4F-18826F0175F3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February 954</t>
        </r>
      </text>
    </comment>
    <comment ref="J48" authorId="0" shapeId="0" xr:uid="{74FF1231-7A51-4719-BCA5-5A2F79D7E236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April Rent 984</t>
        </r>
      </text>
    </comment>
    <comment ref="D49" authorId="0" shapeId="0" xr:uid="{B1F8AC2B-D078-4C9D-AF4B-575CC7673C45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August Rent 889</t>
        </r>
      </text>
    </comment>
    <comment ref="I49" authorId="0" shapeId="0" xr:uid="{CF5EF699-AB4D-4A67-BFC6-770E9A84936A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January 941</t>
        </r>
      </text>
    </comment>
    <comment ref="D50" authorId="0" shapeId="0" xr:uid="{777EDAAC-EB9A-4D43-A9B3-F1F023622251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August Rent 866</t>
        </r>
      </text>
    </comment>
    <comment ref="I50" authorId="0" shapeId="0" xr:uid="{5F62AF7F-14B6-4706-A72B-ADCF3500EDC3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March 968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</authors>
  <commentList>
    <comment ref="C2" authorId="0" shapeId="0" xr:uid="{A80AD115-8DE2-449A-AAC4-86D7025489C6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3 months rent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</authors>
  <commentList>
    <comment ref="D2" authorId="0" shapeId="0" xr:uid="{23D178CF-8635-41F3-953A-793570E05ECC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Carries Ent for Maps </t>
        </r>
      </text>
    </comment>
    <comment ref="E12" authorId="0" shapeId="0" xr:uid="{6505CC42-1DD7-497A-8EA9-A94F7FE8BE38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Congress of Neighborhoods</t>
        </r>
      </text>
    </comment>
    <comment ref="D48" authorId="0" shapeId="0" xr:uid="{3A51217D-6C83-4940-B40E-97CE5F4DF1A6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July Rent 853</t>
        </r>
      </text>
    </comment>
    <comment ref="I48" authorId="0" shapeId="0" xr:uid="{4CF0491F-94AC-494B-9178-03ADA2B3C844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February 954</t>
        </r>
      </text>
    </comment>
    <comment ref="J48" authorId="0" shapeId="0" xr:uid="{ABA1A59F-E062-45FE-A998-2C73CD6F3A84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April Rent 984</t>
        </r>
      </text>
    </comment>
    <comment ref="D49" authorId="0" shapeId="0" xr:uid="{80813E44-2C3C-4047-93BB-4EFBC336EE2B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August Rent 889</t>
        </r>
      </text>
    </comment>
    <comment ref="I49" authorId="0" shapeId="0" xr:uid="{0A54CD53-13BF-4850-8DB2-45B60D04D733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January 941</t>
        </r>
      </text>
    </comment>
    <comment ref="D50" authorId="0" shapeId="0" xr:uid="{744AF184-1762-42B8-B7CC-1D50EAE46F1E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August Rent 866</t>
        </r>
      </text>
    </comment>
    <comment ref="I50" authorId="0" shapeId="0" xr:uid="{C301AF03-BF02-40E7-A3EB-1507425974F8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March 968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  <author>tc={359BFFBB-5BF3-4883-9444-41D513ACE48E}</author>
  </authors>
  <commentList>
    <comment ref="O3" authorId="0" shapeId="0" xr:uid="{723A05B5-E7B0-4431-923B-777C4D8E1AAA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We reprogrammed $2000 from Office Budget to Elections</t>
        </r>
      </text>
    </comment>
    <comment ref="O9" authorId="0" shapeId="0" xr:uid="{9D06A943-E2E6-4C06-89C1-AD7951CA8FA7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Cleaning
Ink toner </t>
        </r>
      </text>
    </comment>
    <comment ref="O10" authorId="1" shapeId="0" xr:uid="{359BFFBB-5BF3-4883-9444-41D513ACE48E}">
      <text>
        <t>[Threaded comment]
Your version of Excel allows you to read this threaded comment; however, any edits to it will get removed if the file is opened in a newer version of Excel. Learn more: https://go.microsoft.com/fwlink/?linkid=870924
Comment:
    We reprogrammeed $2000 from the original budget to Elections</t>
      </text>
    </comment>
    <comment ref="H18" authorId="0" shapeId="0" xr:uid="{9DA53001-E69C-41FC-BC0A-ECC6EE35A105}">
      <text>
        <r>
          <rPr>
            <b/>
            <sz val="9"/>
            <color indexed="81"/>
            <rFont val="Tahoma"/>
            <charset val="1"/>
          </rPr>
          <t>Tony Hoover:</t>
        </r>
        <r>
          <rPr>
            <sz val="9"/>
            <color indexed="81"/>
            <rFont val="Tahoma"/>
            <charset val="1"/>
          </rPr>
          <t xml:space="preserve">
Covid Masks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Hoover</author>
    <author>tc={A2B86765-208D-4785-92B1-5F4B945F09FC}</author>
  </authors>
  <commentList>
    <comment ref="O3" authorId="0" shapeId="0" xr:uid="{BE3B9ABC-8A6B-4CD8-952B-497F859A7E59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We reprogrammed $2000 from Office Budget to Elections</t>
        </r>
      </text>
    </comment>
    <comment ref="O9" authorId="0" shapeId="0" xr:uid="{CBA39834-9549-492C-831F-9402B483E9B6}">
      <text>
        <r>
          <rPr>
            <b/>
            <sz val="9"/>
            <color indexed="81"/>
            <rFont val="Tahoma"/>
            <family val="2"/>
          </rPr>
          <t>Tony Hoover:</t>
        </r>
        <r>
          <rPr>
            <sz val="9"/>
            <color indexed="81"/>
            <rFont val="Tahoma"/>
            <family val="2"/>
          </rPr>
          <t xml:space="preserve">
Cleaning
Ink toner </t>
        </r>
      </text>
    </comment>
    <comment ref="O10" authorId="1" shapeId="0" xr:uid="{A2B86765-208D-4785-92B1-5F4B945F09FC}">
      <text>
        <t>[Threaded comment]
Your version of Excel allows you to read this threaded comment; however, any edits to it will get removed if the file is opened in a newer version of Excel. Learn more: https://go.microsoft.com/fwlink/?linkid=870924
Comment:
    We reprogrammeed $2000 from the original budget to Elections</t>
      </text>
    </comment>
    <comment ref="H18" authorId="0" shapeId="0" xr:uid="{26657FB2-546C-481D-80BE-A504DAF0FE47}">
      <text>
        <r>
          <rPr>
            <b/>
            <sz val="9"/>
            <color indexed="81"/>
            <rFont val="Tahoma"/>
            <charset val="1"/>
          </rPr>
          <t>Tony Hoover:</t>
        </r>
        <r>
          <rPr>
            <sz val="9"/>
            <color indexed="81"/>
            <rFont val="Tahoma"/>
            <charset val="1"/>
          </rPr>
          <t xml:space="preserve">
Covid Masks</t>
        </r>
      </text>
    </comment>
  </commentList>
</comments>
</file>

<file path=xl/sharedStrings.xml><?xml version="1.0" encoding="utf-8"?>
<sst xmlns="http://schemas.openxmlformats.org/spreadsheetml/2006/main" count="995" uniqueCount="99">
  <si>
    <t>Printing</t>
  </si>
  <si>
    <t xml:space="preserve">July </t>
  </si>
  <si>
    <t xml:space="preserve">August </t>
  </si>
  <si>
    <t>June</t>
  </si>
  <si>
    <t>September</t>
  </si>
  <si>
    <t xml:space="preserve">October </t>
  </si>
  <si>
    <t>November</t>
  </si>
  <si>
    <t>December</t>
  </si>
  <si>
    <t xml:space="preserve">January </t>
  </si>
  <si>
    <t>February</t>
  </si>
  <si>
    <t xml:space="preserve">March </t>
  </si>
  <si>
    <t xml:space="preserve">April </t>
  </si>
  <si>
    <t>May</t>
  </si>
  <si>
    <t>January</t>
  </si>
  <si>
    <t>March</t>
  </si>
  <si>
    <t>April</t>
  </si>
  <si>
    <t xml:space="preserve">Facebook </t>
  </si>
  <si>
    <t>Budget</t>
  </si>
  <si>
    <t>Historic Core</t>
  </si>
  <si>
    <t xml:space="preserve">Financial District </t>
  </si>
  <si>
    <t>Verizon</t>
  </si>
  <si>
    <t xml:space="preserve">Storage </t>
  </si>
  <si>
    <t>Cleaners</t>
  </si>
  <si>
    <t>Website Creation</t>
  </si>
  <si>
    <t xml:space="preserve">Post Office Box </t>
  </si>
  <si>
    <t>OFFICE BUDGET</t>
  </si>
  <si>
    <t>OUTREACH BUDGET</t>
  </si>
  <si>
    <t>Territory Events</t>
  </si>
  <si>
    <t>Newsletter</t>
  </si>
  <si>
    <t xml:space="preserve">Collateral Material </t>
  </si>
  <si>
    <t xml:space="preserve">Budget </t>
  </si>
  <si>
    <t xml:space="preserve">Difference </t>
  </si>
  <si>
    <t>Difference</t>
  </si>
  <si>
    <t xml:space="preserve">Territory Events </t>
  </si>
  <si>
    <t xml:space="preserve">NPG BUDGET </t>
  </si>
  <si>
    <t>ELECTIONS</t>
  </si>
  <si>
    <t>Uncategorized</t>
  </si>
  <si>
    <t xml:space="preserve">1and1 (email) </t>
  </si>
  <si>
    <t>Office Supplies</t>
  </si>
  <si>
    <t>Apple One</t>
  </si>
  <si>
    <t>Website Maintenance</t>
  </si>
  <si>
    <t>Website Maintenance*</t>
  </si>
  <si>
    <t>Rent / Utilities*</t>
  </si>
  <si>
    <t>Equipment &amp; Supplies*</t>
  </si>
  <si>
    <t>Note Taker (Apple One)*</t>
  </si>
  <si>
    <t xml:space="preserve">Website Hosting </t>
  </si>
  <si>
    <t xml:space="preserve">Linode </t>
  </si>
  <si>
    <t>Hosting Metro</t>
  </si>
  <si>
    <t>Transaction Fee</t>
  </si>
  <si>
    <t>Artwork / Printing*</t>
  </si>
  <si>
    <t>Bunker Hill</t>
  </si>
  <si>
    <t xml:space="preserve">South Park </t>
  </si>
  <si>
    <t xml:space="preserve">Express Delivery </t>
  </si>
  <si>
    <t>Rent/Utilities</t>
  </si>
  <si>
    <t xml:space="preserve">Area Wide </t>
  </si>
  <si>
    <t>Business Cards</t>
  </si>
  <si>
    <t>Uncategorized*</t>
  </si>
  <si>
    <t>Web Hosting / Linode*</t>
  </si>
  <si>
    <t>Adverting/Tabling/Facebook</t>
  </si>
  <si>
    <t>TOTALS</t>
  </si>
  <si>
    <t>Total Spent</t>
  </si>
  <si>
    <t>Skid Row / Central City East</t>
  </si>
  <si>
    <t xml:space="preserve">Skid Row / Central City East </t>
  </si>
  <si>
    <t>??</t>
  </si>
  <si>
    <t>Advertising/Tabling/Facebook</t>
  </si>
  <si>
    <t xml:space="preserve">Civic Center/ Financial </t>
  </si>
  <si>
    <t xml:space="preserve">Fashion District </t>
  </si>
  <si>
    <t>Rollover</t>
  </si>
  <si>
    <t xml:space="preserve">Totals </t>
  </si>
  <si>
    <t>Premium Items</t>
  </si>
  <si>
    <t>July</t>
  </si>
  <si>
    <t>August</t>
  </si>
  <si>
    <t>October</t>
  </si>
  <si>
    <t>NPG</t>
  </si>
  <si>
    <t>Register</t>
  </si>
  <si>
    <t>Equipment/Supplies</t>
  </si>
  <si>
    <t>Post Office Box</t>
  </si>
  <si>
    <t xml:space="preserve">OFFICE </t>
  </si>
  <si>
    <t xml:space="preserve">Premium Items </t>
  </si>
  <si>
    <t>Artwork/Printing</t>
  </si>
  <si>
    <t>OUTREACH</t>
  </si>
  <si>
    <t>ELECTION</t>
  </si>
  <si>
    <t>NPG Funds</t>
  </si>
  <si>
    <t>Election Funds</t>
  </si>
  <si>
    <t>NPG BUDGET</t>
  </si>
  <si>
    <t>ELECTION BUDGET</t>
  </si>
  <si>
    <t xml:space="preserve">This is where we are </t>
  </si>
  <si>
    <r>
      <rPr>
        <b/>
        <sz val="11"/>
        <color rgb="FFFF0000"/>
        <rFont val="Calibri"/>
        <family val="2"/>
        <scheme val="minor"/>
      </rPr>
      <t xml:space="preserve">RED=Original Budget Amounts.   </t>
    </r>
    <r>
      <rPr>
        <b/>
        <sz val="11"/>
        <color rgb="FF00B050"/>
        <rFont val="Calibri"/>
        <family val="2"/>
        <scheme val="minor"/>
      </rPr>
      <t xml:space="preserve"> GREEN=Encumberance</t>
    </r>
    <r>
      <rPr>
        <b/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0070C0"/>
        <rFont val="Calibri"/>
        <family val="2"/>
        <scheme val="minor"/>
      </rPr>
      <t>BLUE=Changes to Budget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BROWN=New Large Expenses</t>
    </r>
  </si>
  <si>
    <t>Used/Allocated</t>
  </si>
  <si>
    <t xml:space="preserve">Used/Allocated </t>
  </si>
  <si>
    <t>Total</t>
  </si>
  <si>
    <t xml:space="preserve">Total </t>
  </si>
  <si>
    <t>Masks</t>
  </si>
  <si>
    <t>Transaction Fees</t>
  </si>
  <si>
    <t>Billboard</t>
  </si>
  <si>
    <t>Used To Date</t>
  </si>
  <si>
    <t>Facebook</t>
  </si>
  <si>
    <t>Candidate Flyer</t>
  </si>
  <si>
    <t>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</si>
</sst>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B7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D7F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 applyBorder="1"/>
    <xf numFmtId="164" fontId="5" fillId="2" borderId="0" xfId="0" applyNumberFormat="1" applyFont="1" applyFill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64" fontId="2" fillId="2" borderId="0" xfId="0" applyNumberFormat="1" applyFont="1" applyFill="1"/>
    <xf numFmtId="164" fontId="8" fillId="2" borderId="0" xfId="0" applyNumberFormat="1" applyFont="1" applyFill="1"/>
    <xf numFmtId="164" fontId="7" fillId="2" borderId="0" xfId="0" applyNumberFormat="1" applyFont="1" applyFill="1"/>
    <xf numFmtId="0" fontId="0" fillId="2" borderId="0" xfId="0" applyFill="1" applyBorder="1"/>
    <xf numFmtId="164" fontId="0" fillId="3" borderId="1" xfId="0" applyNumberFormat="1" applyFill="1" applyBorder="1"/>
    <xf numFmtId="164" fontId="2" fillId="3" borderId="0" xfId="0" applyNumberFormat="1" applyFont="1" applyFill="1"/>
    <xf numFmtId="0" fontId="2" fillId="4" borderId="0" xfId="0" applyFont="1" applyFill="1"/>
    <xf numFmtId="164" fontId="2" fillId="4" borderId="0" xfId="0" applyNumberFormat="1" applyFont="1" applyFill="1"/>
    <xf numFmtId="164" fontId="0" fillId="4" borderId="0" xfId="0" applyNumberFormat="1" applyFont="1" applyFill="1"/>
    <xf numFmtId="164" fontId="0" fillId="4" borderId="0" xfId="0" applyNumberFormat="1" applyFill="1"/>
    <xf numFmtId="164" fontId="0" fillId="4" borderId="0" xfId="0" applyNumberFormat="1" applyFill="1" applyBorder="1"/>
    <xf numFmtId="164" fontId="0" fillId="4" borderId="1" xfId="0" applyNumberFormat="1" applyFill="1" applyBorder="1"/>
    <xf numFmtId="164" fontId="0" fillId="4" borderId="0" xfId="0" applyNumberFormat="1" applyFont="1" applyFill="1" applyBorder="1"/>
    <xf numFmtId="0" fontId="2" fillId="4" borderId="0" xfId="0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164" fontId="0" fillId="4" borderId="1" xfId="0" applyNumberFormat="1" applyFont="1" applyFill="1" applyBorder="1"/>
    <xf numFmtId="0" fontId="2" fillId="3" borderId="0" xfId="0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2" fillId="5" borderId="0" xfId="0" applyFont="1" applyFill="1"/>
    <xf numFmtId="0" fontId="2" fillId="5" borderId="0" xfId="0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164" fontId="0" fillId="5" borderId="0" xfId="0" applyNumberFormat="1" applyFont="1" applyFill="1"/>
    <xf numFmtId="164" fontId="0" fillId="5" borderId="0" xfId="0" applyNumberFormat="1" applyFill="1"/>
    <xf numFmtId="164" fontId="2" fillId="5" borderId="0" xfId="0" applyNumberFormat="1" applyFont="1" applyFill="1"/>
    <xf numFmtId="164" fontId="12" fillId="5" borderId="0" xfId="0" applyNumberFormat="1" applyFont="1" applyFill="1"/>
    <xf numFmtId="164" fontId="0" fillId="5" borderId="0" xfId="0" applyNumberFormat="1" applyFill="1" applyBorder="1"/>
    <xf numFmtId="164" fontId="0" fillId="5" borderId="1" xfId="0" applyNumberFormat="1" applyFill="1" applyBorder="1"/>
    <xf numFmtId="164" fontId="12" fillId="5" borderId="1" xfId="0" applyNumberFormat="1" applyFont="1" applyFill="1" applyBorder="1"/>
    <xf numFmtId="164" fontId="0" fillId="5" borderId="1" xfId="0" applyNumberFormat="1" applyFont="1" applyFill="1" applyBorder="1"/>
    <xf numFmtId="164" fontId="13" fillId="5" borderId="0" xfId="0" applyNumberFormat="1" applyFont="1" applyFill="1"/>
    <xf numFmtId="164" fontId="0" fillId="5" borderId="0" xfId="0" applyNumberFormat="1" applyFont="1" applyFill="1" applyBorder="1"/>
    <xf numFmtId="164" fontId="12" fillId="5" borderId="0" xfId="0" applyNumberFormat="1" applyFont="1" applyFill="1" applyBorder="1"/>
    <xf numFmtId="0" fontId="0" fillId="4" borderId="0" xfId="0" applyFill="1"/>
    <xf numFmtId="164" fontId="1" fillId="5" borderId="0" xfId="0" applyNumberFormat="1" applyFont="1" applyFill="1"/>
    <xf numFmtId="164" fontId="1" fillId="5" borderId="1" xfId="0" applyNumberFormat="1" applyFont="1" applyFill="1" applyBorder="1"/>
    <xf numFmtId="164" fontId="0" fillId="6" borderId="0" xfId="0" applyNumberFormat="1" applyFill="1"/>
    <xf numFmtId="164" fontId="13" fillId="6" borderId="0" xfId="0" applyNumberFormat="1" applyFont="1" applyFill="1"/>
    <xf numFmtId="0" fontId="0" fillId="5" borderId="0" xfId="0" applyFill="1"/>
    <xf numFmtId="164" fontId="14" fillId="5" borderId="1" xfId="0" applyNumberFormat="1" applyFont="1" applyFill="1" applyBorder="1"/>
    <xf numFmtId="164" fontId="11" fillId="5" borderId="0" xfId="0" applyNumberFormat="1" applyFont="1" applyFill="1"/>
    <xf numFmtId="0" fontId="9" fillId="5" borderId="0" xfId="0" applyFont="1" applyFill="1" applyAlignment="1">
      <alignment horizontal="right"/>
    </xf>
    <xf numFmtId="164" fontId="5" fillId="5" borderId="1" xfId="0" applyNumberFormat="1" applyFont="1" applyFill="1" applyBorder="1"/>
    <xf numFmtId="164" fontId="9" fillId="5" borderId="0" xfId="0" applyNumberFormat="1" applyFont="1" applyFill="1"/>
    <xf numFmtId="164" fontId="0" fillId="5" borderId="0" xfId="0" applyNumberForma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164" fontId="5" fillId="5" borderId="0" xfId="0" applyNumberFormat="1" applyFont="1" applyFill="1"/>
    <xf numFmtId="164" fontId="11" fillId="5" borderId="0" xfId="0" applyNumberFormat="1" applyFont="1" applyFill="1" applyBorder="1"/>
    <xf numFmtId="164" fontId="11" fillId="5" borderId="1" xfId="0" applyNumberFormat="1" applyFont="1" applyFill="1" applyBorder="1"/>
    <xf numFmtId="164" fontId="10" fillId="5" borderId="0" xfId="0" applyNumberFormat="1" applyFont="1" applyFill="1"/>
    <xf numFmtId="164" fontId="8" fillId="5" borderId="0" xfId="0" applyNumberFormat="1" applyFont="1" applyFill="1"/>
    <xf numFmtId="164" fontId="0" fillId="5" borderId="0" xfId="0" applyNumberFormat="1" applyFont="1" applyFill="1" applyAlignment="1">
      <alignment horizontal="left"/>
    </xf>
    <xf numFmtId="0" fontId="8" fillId="5" borderId="0" xfId="0" applyFont="1" applyFill="1" applyAlignment="1">
      <alignment horizontal="right"/>
    </xf>
    <xf numFmtId="164" fontId="11" fillId="5" borderId="0" xfId="0" applyNumberFormat="1" applyFont="1" applyFill="1" applyAlignment="1">
      <alignment horizontal="right"/>
    </xf>
    <xf numFmtId="7" fontId="2" fillId="5" borderId="0" xfId="0" applyNumberFormat="1" applyFont="1" applyFill="1"/>
    <xf numFmtId="0" fontId="0" fillId="5" borderId="0" xfId="0" applyFill="1" applyAlignment="1">
      <alignment horizontal="right"/>
    </xf>
    <xf numFmtId="164" fontId="2" fillId="5" borderId="0" xfId="0" applyNumberFormat="1" applyFont="1" applyFill="1" applyBorder="1"/>
    <xf numFmtId="164" fontId="0" fillId="4" borderId="0" xfId="0" applyNumberFormat="1" applyFont="1" applyFill="1" applyAlignment="1">
      <alignment horizontal="right"/>
    </xf>
    <xf numFmtId="164" fontId="9" fillId="4" borderId="0" xfId="0" applyNumberFormat="1" applyFont="1" applyFill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164" fontId="11" fillId="4" borderId="0" xfId="0" applyNumberFormat="1" applyFont="1" applyFill="1"/>
    <xf numFmtId="164" fontId="11" fillId="4" borderId="0" xfId="0" applyNumberFormat="1" applyFont="1" applyFill="1" applyBorder="1"/>
    <xf numFmtId="164" fontId="11" fillId="4" borderId="1" xfId="0" applyNumberFormat="1" applyFont="1" applyFill="1" applyBorder="1"/>
    <xf numFmtId="164" fontId="11" fillId="4" borderId="0" xfId="0" applyNumberFormat="1" applyFont="1" applyFill="1" applyAlignment="1">
      <alignment horizontal="right"/>
    </xf>
    <xf numFmtId="164" fontId="5" fillId="4" borderId="0" xfId="0" applyNumberFormat="1" applyFont="1" applyFill="1"/>
    <xf numFmtId="164" fontId="5" fillId="4" borderId="1" xfId="0" applyNumberFormat="1" applyFont="1" applyFill="1" applyBorder="1"/>
    <xf numFmtId="164" fontId="2" fillId="4" borderId="0" xfId="0" applyNumberFormat="1" applyFont="1" applyFill="1" applyBorder="1"/>
    <xf numFmtId="164" fontId="0" fillId="4" borderId="0" xfId="0" applyNumberFormat="1" applyFont="1" applyFill="1" applyAlignment="1">
      <alignment horizontal="left"/>
    </xf>
    <xf numFmtId="164" fontId="10" fillId="4" borderId="0" xfId="0" applyNumberFormat="1" applyFont="1" applyFill="1"/>
    <xf numFmtId="7" fontId="2" fillId="4" borderId="0" xfId="0" applyNumberFormat="1" applyFont="1" applyFill="1"/>
    <xf numFmtId="164" fontId="5" fillId="4" borderId="0" xfId="0" applyNumberFormat="1" applyFont="1" applyFill="1" applyBorder="1"/>
    <xf numFmtId="164" fontId="8" fillId="4" borderId="0" xfId="0" applyNumberFormat="1" applyFont="1" applyFill="1"/>
    <xf numFmtId="0" fontId="9" fillId="4" borderId="0" xfId="0" applyFont="1" applyFill="1" applyAlignment="1">
      <alignment horizontal="right"/>
    </xf>
    <xf numFmtId="164" fontId="1" fillId="5" borderId="0" xfId="0" applyNumberFormat="1" applyFont="1" applyFill="1" applyBorder="1"/>
    <xf numFmtId="164" fontId="1" fillId="3" borderId="1" xfId="0" applyNumberFormat="1" applyFont="1" applyFill="1" applyBorder="1"/>
    <xf numFmtId="164" fontId="15" fillId="3" borderId="0" xfId="0" applyNumberFormat="1" applyFont="1" applyFill="1"/>
    <xf numFmtId="164" fontId="1" fillId="4" borderId="0" xfId="0" applyNumberFormat="1" applyFont="1" applyFill="1"/>
    <xf numFmtId="164" fontId="1" fillId="4" borderId="1" xfId="0" applyNumberFormat="1" applyFont="1" applyFill="1" applyBorder="1"/>
    <xf numFmtId="164" fontId="1" fillId="4" borderId="0" xfId="0" applyNumberFormat="1" applyFont="1" applyFill="1" applyBorder="1"/>
    <xf numFmtId="164" fontId="15" fillId="4" borderId="0" xfId="0" applyNumberFormat="1" applyFont="1" applyFill="1"/>
    <xf numFmtId="0" fontId="0" fillId="7" borderId="0" xfId="0" applyFill="1" applyAlignment="1">
      <alignment horizontal="right"/>
    </xf>
    <xf numFmtId="0" fontId="2" fillId="7" borderId="0" xfId="0" applyFont="1" applyFill="1" applyAlignment="1">
      <alignment horizontal="right"/>
    </xf>
    <xf numFmtId="0" fontId="0" fillId="7" borderId="0" xfId="0" applyFill="1"/>
    <xf numFmtId="164" fontId="0" fillId="7" borderId="1" xfId="0" applyNumberFormat="1" applyFill="1" applyBorder="1"/>
    <xf numFmtId="164" fontId="9" fillId="7" borderId="0" xfId="0" applyNumberFormat="1" applyFont="1" applyFill="1"/>
    <xf numFmtId="164" fontId="2" fillId="7" borderId="0" xfId="0" applyNumberFormat="1" applyFont="1" applyFill="1"/>
    <xf numFmtId="164" fontId="0" fillId="7" borderId="0" xfId="0" applyNumberFormat="1" applyFill="1" applyAlignment="1">
      <alignment horizontal="right"/>
    </xf>
    <xf numFmtId="164" fontId="0" fillId="7" borderId="0" xfId="0" applyNumberFormat="1" applyFill="1"/>
    <xf numFmtId="164" fontId="11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164" fontId="0" fillId="7" borderId="1" xfId="0" applyNumberFormat="1" applyFont="1" applyFill="1" applyBorder="1" applyAlignment="1">
      <alignment horizontal="right"/>
    </xf>
    <xf numFmtId="164" fontId="2" fillId="7" borderId="0" xfId="0" applyNumberFormat="1" applyFont="1" applyFill="1" applyBorder="1"/>
    <xf numFmtId="164" fontId="11" fillId="7" borderId="1" xfId="0" applyNumberFormat="1" applyFont="1" applyFill="1" applyBorder="1"/>
    <xf numFmtId="164" fontId="0" fillId="7" borderId="0" xfId="0" applyNumberFormat="1" applyFont="1" applyFill="1" applyAlignment="1">
      <alignment horizontal="right"/>
    </xf>
    <xf numFmtId="164" fontId="2" fillId="7" borderId="0" xfId="0" applyNumberFormat="1" applyFont="1" applyFill="1" applyAlignment="1">
      <alignment horizontal="right"/>
    </xf>
    <xf numFmtId="164" fontId="0" fillId="7" borderId="0" xfId="0" applyNumberFormat="1" applyFont="1" applyFill="1" applyAlignment="1">
      <alignment horizontal="left"/>
    </xf>
    <xf numFmtId="164" fontId="11" fillId="7" borderId="0" xfId="0" applyNumberFormat="1" applyFont="1" applyFill="1" applyAlignment="1">
      <alignment horizontal="right"/>
    </xf>
    <xf numFmtId="164" fontId="11" fillId="7" borderId="0" xfId="0" applyNumberFormat="1" applyFont="1" applyFill="1"/>
    <xf numFmtId="164" fontId="10" fillId="7" borderId="0" xfId="0" applyNumberFormat="1" applyFont="1" applyFill="1"/>
    <xf numFmtId="7" fontId="2" fillId="7" borderId="0" xfId="0" applyNumberFormat="1" applyFont="1" applyFill="1"/>
    <xf numFmtId="0" fontId="9" fillId="8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164" fontId="0" fillId="8" borderId="0" xfId="0" applyNumberFormat="1" applyFill="1"/>
    <xf numFmtId="164" fontId="0" fillId="8" borderId="1" xfId="0" applyNumberFormat="1" applyFill="1" applyBorder="1"/>
    <xf numFmtId="164" fontId="5" fillId="8" borderId="1" xfId="0" applyNumberFormat="1" applyFont="1" applyFill="1" applyBorder="1"/>
    <xf numFmtId="164" fontId="9" fillId="8" borderId="0" xfId="0" applyNumberFormat="1" applyFont="1" applyFill="1"/>
    <xf numFmtId="164" fontId="2" fillId="8" borderId="0" xfId="0" applyNumberFormat="1" applyFont="1" applyFill="1"/>
    <xf numFmtId="164" fontId="0" fillId="8" borderId="0" xfId="0" applyNumberFormat="1" applyFill="1" applyAlignment="1">
      <alignment horizontal="right"/>
    </xf>
    <xf numFmtId="164" fontId="0" fillId="8" borderId="1" xfId="0" applyNumberFormat="1" applyFont="1" applyFill="1" applyBorder="1"/>
    <xf numFmtId="164" fontId="2" fillId="8" borderId="0" xfId="0" applyNumberFormat="1" applyFont="1" applyFill="1" applyAlignment="1">
      <alignment horizontal="right"/>
    </xf>
    <xf numFmtId="164" fontId="5" fillId="8" borderId="0" xfId="0" applyNumberFormat="1" applyFont="1" applyFill="1"/>
    <xf numFmtId="164" fontId="11" fillId="8" borderId="1" xfId="0" applyNumberFormat="1" applyFont="1" applyFill="1" applyBorder="1"/>
    <xf numFmtId="164" fontId="10" fillId="8" borderId="0" xfId="0" applyNumberFormat="1" applyFont="1" applyFill="1"/>
    <xf numFmtId="164" fontId="8" fillId="8" borderId="0" xfId="0" applyNumberFormat="1" applyFont="1" applyFill="1"/>
    <xf numFmtId="164" fontId="16" fillId="2" borderId="0" xfId="0" applyNumberFormat="1" applyFont="1" applyFill="1"/>
    <xf numFmtId="0" fontId="0" fillId="9" borderId="0" xfId="0" applyFill="1" applyAlignment="1">
      <alignment horizontal="right"/>
    </xf>
    <xf numFmtId="0" fontId="2" fillId="9" borderId="0" xfId="0" applyFont="1" applyFill="1" applyAlignment="1">
      <alignment horizontal="right"/>
    </xf>
    <xf numFmtId="0" fontId="0" fillId="9" borderId="0" xfId="0" applyFill="1"/>
    <xf numFmtId="164" fontId="0" fillId="9" borderId="1" xfId="0" applyNumberFormat="1" applyFill="1" applyBorder="1"/>
    <xf numFmtId="164" fontId="9" fillId="9" borderId="0" xfId="0" applyNumberFormat="1" applyFont="1" applyFill="1"/>
    <xf numFmtId="164" fontId="2" fillId="9" borderId="0" xfId="0" applyNumberFormat="1" applyFont="1" applyFill="1"/>
    <xf numFmtId="164" fontId="8" fillId="7" borderId="0" xfId="0" applyNumberFormat="1" applyFont="1" applyFill="1"/>
    <xf numFmtId="0" fontId="0" fillId="10" borderId="0" xfId="0" applyFill="1" applyAlignment="1">
      <alignment horizontal="right"/>
    </xf>
    <xf numFmtId="0" fontId="2" fillId="10" borderId="0" xfId="0" applyFont="1" applyFill="1" applyAlignment="1">
      <alignment horizontal="right"/>
    </xf>
    <xf numFmtId="0" fontId="0" fillId="10" borderId="0" xfId="0" applyFill="1"/>
    <xf numFmtId="164" fontId="0" fillId="10" borderId="1" xfId="0" applyNumberFormat="1" applyFill="1" applyBorder="1"/>
    <xf numFmtId="164" fontId="9" fillId="10" borderId="0" xfId="0" applyNumberFormat="1" applyFont="1" applyFill="1"/>
    <xf numFmtId="164" fontId="2" fillId="10" borderId="0" xfId="0" applyNumberFormat="1" applyFont="1" applyFill="1"/>
    <xf numFmtId="0" fontId="2" fillId="11" borderId="0" xfId="0" applyFont="1" applyFill="1" applyAlignment="1">
      <alignment horizontal="right"/>
    </xf>
    <xf numFmtId="164" fontId="0" fillId="11" borderId="1" xfId="0" applyNumberFormat="1" applyFill="1" applyBorder="1"/>
    <xf numFmtId="164" fontId="2" fillId="11" borderId="0" xfId="0" applyNumberFormat="1" applyFont="1" applyFill="1"/>
    <xf numFmtId="0" fontId="2" fillId="12" borderId="0" xfId="0" applyFont="1" applyFill="1"/>
    <xf numFmtId="164" fontId="0" fillId="12" borderId="0" xfId="0" applyNumberFormat="1" applyFont="1" applyFill="1"/>
    <xf numFmtId="164" fontId="0" fillId="12" borderId="0" xfId="0" applyNumberFormat="1" applyFill="1"/>
    <xf numFmtId="164" fontId="1" fillId="12" borderId="0" xfId="0" applyNumberFormat="1" applyFont="1" applyFill="1"/>
    <xf numFmtId="164" fontId="11" fillId="12" borderId="0" xfId="0" applyNumberFormat="1" applyFont="1" applyFill="1"/>
    <xf numFmtId="164" fontId="0" fillId="12" borderId="0" xfId="0" applyNumberFormat="1" applyFont="1" applyFill="1" applyBorder="1"/>
    <xf numFmtId="164" fontId="0" fillId="12" borderId="0" xfId="0" applyNumberFormat="1" applyFill="1" applyBorder="1"/>
    <xf numFmtId="164" fontId="1" fillId="12" borderId="0" xfId="0" applyNumberFormat="1" applyFont="1" applyFill="1" applyBorder="1"/>
    <xf numFmtId="164" fontId="11" fillId="12" borderId="0" xfId="0" applyNumberFormat="1" applyFont="1" applyFill="1" applyBorder="1"/>
    <xf numFmtId="164" fontId="0" fillId="12" borderId="1" xfId="0" applyNumberFormat="1" applyFill="1" applyBorder="1"/>
    <xf numFmtId="164" fontId="1" fillId="12" borderId="1" xfId="0" applyNumberFormat="1" applyFont="1" applyFill="1" applyBorder="1"/>
    <xf numFmtId="164" fontId="2" fillId="12" borderId="0" xfId="0" applyNumberFormat="1" applyFont="1" applyFill="1"/>
    <xf numFmtId="164" fontId="15" fillId="12" borderId="0" xfId="0" applyNumberFormat="1" applyFont="1" applyFill="1"/>
    <xf numFmtId="164" fontId="11" fillId="8" borderId="0" xfId="0" applyNumberFormat="1" applyFont="1" applyFill="1"/>
    <xf numFmtId="164" fontId="0" fillId="8" borderId="0" xfId="0" applyNumberFormat="1" applyFill="1" applyBorder="1"/>
    <xf numFmtId="164" fontId="11" fillId="8" borderId="0" xfId="0" applyNumberFormat="1" applyFont="1" applyFill="1" applyBorder="1"/>
    <xf numFmtId="0" fontId="2" fillId="13" borderId="0" xfId="0" applyFont="1" applyFill="1"/>
    <xf numFmtId="0" fontId="2" fillId="13" borderId="0" xfId="0" applyFont="1" applyFill="1" applyAlignment="1">
      <alignment horizontal="right"/>
    </xf>
    <xf numFmtId="164" fontId="2" fillId="13" borderId="0" xfId="0" applyNumberFormat="1" applyFont="1" applyFill="1" applyAlignment="1">
      <alignment horizontal="right"/>
    </xf>
    <xf numFmtId="164" fontId="0" fillId="13" borderId="0" xfId="0" applyNumberFormat="1" applyFont="1" applyFill="1"/>
    <xf numFmtId="164" fontId="5" fillId="13" borderId="0" xfId="0" applyNumberFormat="1" applyFont="1" applyFill="1"/>
    <xf numFmtId="164" fontId="11" fillId="13" borderId="0" xfId="0" applyNumberFormat="1" applyFont="1" applyFill="1"/>
    <xf numFmtId="164" fontId="0" fillId="13" borderId="0" xfId="0" applyNumberFormat="1" applyFill="1"/>
    <xf numFmtId="164" fontId="1" fillId="13" borderId="0" xfId="0" applyNumberFormat="1" applyFont="1" applyFill="1"/>
    <xf numFmtId="164" fontId="11" fillId="13" borderId="0" xfId="0" applyNumberFormat="1" applyFont="1" applyFill="1" applyBorder="1"/>
    <xf numFmtId="164" fontId="0" fillId="13" borderId="1" xfId="0" applyNumberFormat="1" applyFill="1" applyBorder="1"/>
    <xf numFmtId="164" fontId="0" fillId="13" borderId="1" xfId="0" applyNumberFormat="1" applyFont="1" applyFill="1" applyBorder="1"/>
    <xf numFmtId="164" fontId="2" fillId="13" borderId="0" xfId="0" applyNumberFormat="1" applyFont="1" applyFill="1"/>
    <xf numFmtId="164" fontId="15" fillId="13" borderId="0" xfId="0" applyNumberFormat="1" applyFont="1" applyFill="1"/>
    <xf numFmtId="164" fontId="11" fillId="7" borderId="0" xfId="0" applyNumberFormat="1" applyFont="1" applyFill="1" applyBorder="1"/>
    <xf numFmtId="164" fontId="2" fillId="14" borderId="0" xfId="0" applyNumberFormat="1" applyFont="1" applyFill="1"/>
    <xf numFmtId="0" fontId="2" fillId="14" borderId="0" xfId="0" applyFont="1" applyFill="1" applyAlignment="1">
      <alignment horizontal="right"/>
    </xf>
    <xf numFmtId="164" fontId="2" fillId="14" borderId="0" xfId="0" applyNumberFormat="1" applyFont="1" applyFill="1" applyAlignment="1">
      <alignment horizontal="right"/>
    </xf>
    <xf numFmtId="164" fontId="1" fillId="14" borderId="0" xfId="0" applyNumberFormat="1" applyFont="1" applyFill="1"/>
    <xf numFmtId="164" fontId="2" fillId="14" borderId="1" xfId="0" applyNumberFormat="1" applyFont="1" applyFill="1" applyBorder="1"/>
    <xf numFmtId="164" fontId="1" fillId="14" borderId="1" xfId="0" applyNumberFormat="1" applyFont="1" applyFill="1" applyBorder="1"/>
    <xf numFmtId="0" fontId="2" fillId="14" borderId="0" xfId="0" applyFont="1" applyFill="1"/>
    <xf numFmtId="164" fontId="15" fillId="14" borderId="0" xfId="0" applyNumberFormat="1" applyFont="1" applyFill="1"/>
    <xf numFmtId="0" fontId="2" fillId="15" borderId="0" xfId="0" applyFont="1" applyFill="1"/>
    <xf numFmtId="0" fontId="2" fillId="15" borderId="0" xfId="0" applyFont="1" applyFill="1" applyAlignment="1">
      <alignment horizontal="right"/>
    </xf>
    <xf numFmtId="164" fontId="2" fillId="15" borderId="0" xfId="0" applyNumberFormat="1" applyFont="1" applyFill="1" applyAlignment="1">
      <alignment horizontal="right"/>
    </xf>
    <xf numFmtId="164" fontId="0" fillId="15" borderId="0" xfId="0" applyNumberFormat="1" applyFill="1"/>
    <xf numFmtId="0" fontId="0" fillId="15" borderId="0" xfId="0" applyFill="1"/>
    <xf numFmtId="164" fontId="0" fillId="15" borderId="1" xfId="0" applyNumberFormat="1" applyFill="1" applyBorder="1"/>
    <xf numFmtId="164" fontId="2" fillId="15" borderId="0" xfId="0" applyNumberFormat="1" applyFont="1" applyFill="1"/>
    <xf numFmtId="164" fontId="0" fillId="0" borderId="2" xfId="0" applyNumberFormat="1" applyBorder="1"/>
    <xf numFmtId="164" fontId="1" fillId="13" borderId="1" xfId="0" applyNumberFormat="1" applyFont="1" applyFill="1" applyBorder="1"/>
    <xf numFmtId="0" fontId="2" fillId="8" borderId="0" xfId="0" applyFont="1" applyFill="1" applyAlignment="1"/>
    <xf numFmtId="0" fontId="2" fillId="12" borderId="0" xfId="0" applyFont="1" applyFill="1" applyAlignment="1"/>
    <xf numFmtId="164" fontId="7" fillId="5" borderId="0" xfId="0" applyNumberFormat="1" applyFont="1" applyFill="1"/>
    <xf numFmtId="0" fontId="2" fillId="16" borderId="0" xfId="0" applyFont="1" applyFill="1" applyAlignment="1">
      <alignment horizontal="right"/>
    </xf>
    <xf numFmtId="164" fontId="2" fillId="16" borderId="0" xfId="0" applyNumberFormat="1" applyFont="1" applyFill="1"/>
    <xf numFmtId="164" fontId="2" fillId="16" borderId="1" xfId="0" applyNumberFormat="1" applyFont="1" applyFill="1" applyBorder="1"/>
    <xf numFmtId="164" fontId="0" fillId="16" borderId="0" xfId="0" applyNumberFormat="1" applyFill="1"/>
    <xf numFmtId="164" fontId="0" fillId="16" borderId="1" xfId="0" applyNumberFormat="1" applyFill="1" applyBorder="1"/>
    <xf numFmtId="0" fontId="2" fillId="12" borderId="0" xfId="0" applyFont="1" applyFill="1" applyAlignment="1">
      <alignment horizontal="right"/>
    </xf>
    <xf numFmtId="0" fontId="2" fillId="14" borderId="0" xfId="0" applyFont="1" applyFill="1" applyAlignment="1">
      <alignment horizontal="center"/>
    </xf>
    <xf numFmtId="164" fontId="2" fillId="8" borderId="1" xfId="0" applyNumberFormat="1" applyFont="1" applyFill="1" applyBorder="1"/>
    <xf numFmtId="7" fontId="2" fillId="7" borderId="0" xfId="0" applyNumberFormat="1" applyFont="1" applyFill="1" applyAlignment="1">
      <alignment horizontal="right"/>
    </xf>
    <xf numFmtId="164" fontId="2" fillId="9" borderId="0" xfId="0" applyNumberFormat="1" applyFont="1" applyFill="1" applyAlignment="1">
      <alignment horizontal="right"/>
    </xf>
    <xf numFmtId="164" fontId="2" fillId="10" borderId="0" xfId="0" applyNumberFormat="1" applyFont="1" applyFill="1" applyAlignment="1">
      <alignment horizontal="right"/>
    </xf>
    <xf numFmtId="164" fontId="0" fillId="8" borderId="1" xfId="0" applyNumberFormat="1" applyFont="1" applyFill="1" applyBorder="1" applyAlignment="1">
      <alignment horizontal="right"/>
    </xf>
    <xf numFmtId="164" fontId="0" fillId="9" borderId="1" xfId="0" applyNumberFormat="1" applyFont="1" applyFill="1" applyBorder="1" applyAlignment="1">
      <alignment horizontal="right"/>
    </xf>
    <xf numFmtId="164" fontId="0" fillId="10" borderId="1" xfId="0" applyNumberFormat="1" applyFont="1" applyFill="1" applyBorder="1" applyAlignment="1">
      <alignment horizontal="right"/>
    </xf>
    <xf numFmtId="164" fontId="0" fillId="8" borderId="0" xfId="0" applyNumberFormat="1" applyFont="1" applyFill="1"/>
    <xf numFmtId="0" fontId="0" fillId="7" borderId="0" xfId="0" applyFill="1" applyAlignment="1">
      <alignment horizontal="left"/>
    </xf>
    <xf numFmtId="164" fontId="5" fillId="7" borderId="0" xfId="0" applyNumberFormat="1" applyFont="1" applyFill="1"/>
    <xf numFmtId="164" fontId="2" fillId="17" borderId="0" xfId="0" applyNumberFormat="1" applyFont="1" applyFill="1" applyAlignment="1">
      <alignment horizontal="right"/>
    </xf>
    <xf numFmtId="164" fontId="0" fillId="17" borderId="1" xfId="0" applyNumberFormat="1" applyFill="1" applyBorder="1"/>
    <xf numFmtId="164" fontId="2" fillId="17" borderId="0" xfId="0" applyNumberFormat="1" applyFont="1" applyFill="1"/>
    <xf numFmtId="164" fontId="11" fillId="17" borderId="1" xfId="0" applyNumberFormat="1" applyFont="1" applyFill="1" applyBorder="1"/>
    <xf numFmtId="164" fontId="8" fillId="17" borderId="0" xfId="0" applyNumberFormat="1" applyFont="1" applyFill="1"/>
    <xf numFmtId="164" fontId="14" fillId="16" borderId="1" xfId="0" applyNumberFormat="1" applyFont="1" applyFill="1" applyBorder="1"/>
    <xf numFmtId="0" fontId="0" fillId="9" borderId="0" xfId="0" applyFill="1" applyAlignment="1">
      <alignment horizontal="left"/>
    </xf>
    <xf numFmtId="164" fontId="0" fillId="9" borderId="0" xfId="0" applyNumberFormat="1" applyFill="1" applyBorder="1"/>
    <xf numFmtId="164" fontId="0" fillId="9" borderId="0" xfId="0" applyNumberFormat="1" applyFont="1" applyFill="1" applyBorder="1" applyAlignment="1">
      <alignment horizontal="right"/>
    </xf>
    <xf numFmtId="164" fontId="0" fillId="9" borderId="0" xfId="0" applyNumberFormat="1" applyFont="1" applyFill="1" applyAlignment="1">
      <alignment horizontal="right"/>
    </xf>
    <xf numFmtId="164" fontId="0" fillId="17" borderId="0" xfId="0" applyNumberFormat="1" applyFont="1" applyFill="1" applyAlignment="1">
      <alignment horizontal="right"/>
    </xf>
    <xf numFmtId="164" fontId="0" fillId="17" borderId="1" xfId="0" applyNumberFormat="1" applyFont="1" applyFill="1" applyBorder="1" applyAlignment="1">
      <alignment horizontal="right"/>
    </xf>
    <xf numFmtId="164" fontId="0" fillId="5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B7FF"/>
      <color rgb="FFF8D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ny Hoover" id="{529C3BE6-BC8B-4C14-AE60-3E3D49B1B228}" userId="Tony Hoover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0" dT="2020-11-24T04:15:58.98" personId="{529C3BE6-BC8B-4C14-AE60-3E3D49B1B228}" id="{359BFFBB-5BF3-4883-9444-41D513ACE48E}">
    <text>We reprogrammeed $2000 from the original budget to Elections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10" dT="2020-11-24T04:15:58.98" personId="{529C3BE6-BC8B-4C14-AE60-3E3D49B1B228}" id="{A2B86765-208D-4785-92B1-5F4B945F09FC}">
    <text>We reprogrammeed $2000 from the original budget to Elections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15AE-3D8D-459A-BD9D-CC2E6723E25F}">
  <sheetPr>
    <tabColor theme="5"/>
  </sheetPr>
  <dimension ref="A1:P39"/>
  <sheetViews>
    <sheetView topLeftCell="A13" zoomScaleNormal="100" workbookViewId="0">
      <selection activeCell="M17" sqref="M17"/>
    </sheetView>
  </sheetViews>
  <sheetFormatPr defaultRowHeight="14.25" x14ac:dyDescent="0.45"/>
  <cols>
    <col min="1" max="1" width="22.796875" style="2" bestFit="1" customWidth="1"/>
    <col min="2" max="3" width="9.06640625" bestFit="1" customWidth="1"/>
    <col min="4" max="4" width="9.73046875" bestFit="1" customWidth="1"/>
    <col min="5" max="5" width="9.06640625" bestFit="1" customWidth="1"/>
    <col min="6" max="6" width="9.33203125" bestFit="1" customWidth="1"/>
    <col min="8" max="10" width="10.1328125" bestFit="1" customWidth="1"/>
    <col min="11" max="11" width="8.73046875" bestFit="1" customWidth="1"/>
    <col min="12" max="12" width="8.73046875" customWidth="1"/>
    <col min="13" max="13" width="8.73046875" bestFit="1" customWidth="1"/>
    <col min="14" max="14" width="11.3984375" customWidth="1"/>
    <col min="15" max="16" width="9.73046875" bestFit="1" customWidth="1"/>
  </cols>
  <sheetData>
    <row r="1" spans="1:16" s="2" customFormat="1" x14ac:dyDescent="0.45">
      <c r="A1" s="15" t="s">
        <v>25</v>
      </c>
      <c r="B1" s="22" t="s">
        <v>1</v>
      </c>
      <c r="C1" s="22" t="s">
        <v>2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12</v>
      </c>
      <c r="M1" s="22" t="s">
        <v>3</v>
      </c>
      <c r="N1" s="23" t="s">
        <v>60</v>
      </c>
      <c r="O1" s="23" t="s">
        <v>17</v>
      </c>
      <c r="P1" s="23" t="s">
        <v>32</v>
      </c>
    </row>
    <row r="2" spans="1:16" s="1" customFormat="1" x14ac:dyDescent="0.45">
      <c r="A2" s="17" t="s">
        <v>42</v>
      </c>
      <c r="B2" s="18">
        <f>'2019-20 Actual Detail'!B51</f>
        <v>0</v>
      </c>
      <c r="C2" s="18">
        <f>'2019-20 Actual Detail'!C51</f>
        <v>0</v>
      </c>
      <c r="D2" s="18">
        <f>'2019-20 Actual Detail'!D51</f>
        <v>3103.31</v>
      </c>
      <c r="E2" s="18">
        <f>'2019-20 Actual Detail'!E51</f>
        <v>1036.6500000000001</v>
      </c>
      <c r="F2" s="18">
        <f>'2019-20 Actual Detail'!F51</f>
        <v>1041.25</v>
      </c>
      <c r="G2" s="18">
        <f>'2019-20 Actual Detail'!G51</f>
        <v>1039.73</v>
      </c>
      <c r="H2" s="18">
        <f>'2019-20 Actual Detail'!H51</f>
        <v>0</v>
      </c>
      <c r="I2" s="18">
        <f>'2019-20 Actual Detail'!I51</f>
        <v>3118.6</v>
      </c>
      <c r="J2" s="18">
        <f>'2019-20 Actual Detail'!J51</f>
        <v>1041</v>
      </c>
      <c r="K2" s="18">
        <v>1041</v>
      </c>
      <c r="L2" s="18">
        <v>1041</v>
      </c>
      <c r="M2" s="90">
        <v>1041</v>
      </c>
      <c r="N2" s="16">
        <f t="shared" ref="N2:N11" si="0">SUM(B2:M2)</f>
        <v>13503.54</v>
      </c>
      <c r="O2" s="90">
        <v>14400</v>
      </c>
      <c r="P2" s="17">
        <f>O2-N2</f>
        <v>896.45999999999913</v>
      </c>
    </row>
    <row r="3" spans="1:16" s="1" customFormat="1" x14ac:dyDescent="0.45">
      <c r="A3" s="17" t="s">
        <v>43</v>
      </c>
      <c r="B3" s="18">
        <f>'2019-20 Actual Detail'!B39</f>
        <v>0</v>
      </c>
      <c r="C3" s="18">
        <f>'2019-20 Actual Detail'!C39</f>
        <v>0</v>
      </c>
      <c r="D3" s="18">
        <f>'2019-20 Actual Detail'!D39</f>
        <v>50.99</v>
      </c>
      <c r="E3" s="18">
        <f>'2019-20 Actual Detail'!E39</f>
        <v>0</v>
      </c>
      <c r="F3" s="18">
        <f>'2019-20 Actual Detail'!F39</f>
        <v>0</v>
      </c>
      <c r="G3" s="18">
        <f>'2019-20 Actual Detail'!G39</f>
        <v>0</v>
      </c>
      <c r="H3" s="18">
        <f>'2019-20 Actual Detail'!H39</f>
        <v>0</v>
      </c>
      <c r="I3" s="18">
        <f>'2019-20 Actual Detail'!I39</f>
        <v>60.21</v>
      </c>
      <c r="J3" s="18">
        <f>'2019-20 Actual Detail'!J39</f>
        <v>0</v>
      </c>
      <c r="K3" s="18">
        <f>'2019-20 Actual Detail'!K39</f>
        <v>0</v>
      </c>
      <c r="L3" s="18">
        <f>'2019-20 Actual Detail'!L39</f>
        <v>0</v>
      </c>
      <c r="M3" s="18">
        <f>'2019-20 Actual Detail'!M39</f>
        <v>0</v>
      </c>
      <c r="N3" s="18">
        <f t="shared" si="0"/>
        <v>111.2</v>
      </c>
      <c r="O3" s="90">
        <v>2940</v>
      </c>
      <c r="P3" s="17">
        <f t="shared" ref="P3:P10" si="1">O3-N3</f>
        <v>2828.8</v>
      </c>
    </row>
    <row r="4" spans="1:16" s="1" customFormat="1" x14ac:dyDescent="0.45">
      <c r="A4" s="17" t="s">
        <v>44</v>
      </c>
      <c r="B4" s="18">
        <f>'2019-20 Actual Detail'!B45</f>
        <v>0</v>
      </c>
      <c r="C4" s="18">
        <f>'2019-20 Actual Detail'!C45</f>
        <v>99.330000000000013</v>
      </c>
      <c r="D4" s="18">
        <f>'2019-20 Actual Detail'!D45</f>
        <v>0</v>
      </c>
      <c r="E4" s="18">
        <f>'2019-20 Actual Detail'!E45</f>
        <v>0</v>
      </c>
      <c r="F4" s="18">
        <f>'2019-20 Actual Detail'!F45</f>
        <v>0</v>
      </c>
      <c r="G4" s="18">
        <f>'2019-20 Actual Detail'!G45</f>
        <v>0</v>
      </c>
      <c r="H4" s="18">
        <f>'2019-20 Actual Detail'!H45</f>
        <v>0</v>
      </c>
      <c r="I4" s="18">
        <f>'2019-20 Actual Detail'!I45</f>
        <v>0</v>
      </c>
      <c r="J4" s="18">
        <f>'2019-20 Actual Detail'!J45</f>
        <v>224.07</v>
      </c>
      <c r="K4" s="18">
        <f>'2019-20 Actual Detail'!K45</f>
        <v>147.07</v>
      </c>
      <c r="L4" s="18">
        <f>'2019-20 Actual Detail'!L45</f>
        <v>0</v>
      </c>
      <c r="M4" s="18">
        <f>'2019-20 Actual Detail'!M45</f>
        <v>0</v>
      </c>
      <c r="N4" s="18">
        <f t="shared" si="0"/>
        <v>470.46999999999997</v>
      </c>
      <c r="O4" s="90">
        <v>1200</v>
      </c>
      <c r="P4" s="17">
        <f t="shared" si="1"/>
        <v>729.53</v>
      </c>
    </row>
    <row r="5" spans="1:16" s="1" customFormat="1" x14ac:dyDescent="0.45">
      <c r="A5" s="17" t="s">
        <v>23</v>
      </c>
      <c r="B5" s="18">
        <f>'2019-20 Actual Detail'!B71</f>
        <v>0</v>
      </c>
      <c r="C5" s="18">
        <f>'2019-20 Actual Detail'!C71</f>
        <v>0</v>
      </c>
      <c r="D5" s="18">
        <f>'2019-20 Actual Detail'!D71</f>
        <v>0</v>
      </c>
      <c r="E5" s="18">
        <f>'2019-20 Actual Detail'!E71</f>
        <v>0</v>
      </c>
      <c r="F5" s="18">
        <f>'2019-20 Actual Detail'!F71</f>
        <v>0</v>
      </c>
      <c r="G5" s="18">
        <f>'2019-20 Actual Detail'!G71</f>
        <v>1000</v>
      </c>
      <c r="H5" s="18">
        <f>'2019-20 Actual Detail'!H71</f>
        <v>2050</v>
      </c>
      <c r="I5" s="18">
        <f>'2019-20 Actual Detail'!I71</f>
        <v>0</v>
      </c>
      <c r="J5" s="18">
        <f>'2019-20 Actual Detail'!J71</f>
        <v>0</v>
      </c>
      <c r="K5" s="18">
        <f>'2019-20 Actual Detail'!K71</f>
        <v>0</v>
      </c>
      <c r="L5" s="18">
        <f>'2019-20 Actual Detail'!L71</f>
        <v>0</v>
      </c>
      <c r="M5" s="18">
        <f>'2019-20 Actual Detail'!M71</f>
        <v>0</v>
      </c>
      <c r="N5" s="18">
        <f t="shared" si="0"/>
        <v>3050</v>
      </c>
      <c r="O5" s="90">
        <v>8000</v>
      </c>
      <c r="P5" s="17">
        <f t="shared" si="1"/>
        <v>4950</v>
      </c>
    </row>
    <row r="6" spans="1:16" s="1" customFormat="1" x14ac:dyDescent="0.45">
      <c r="A6" s="17" t="s">
        <v>41</v>
      </c>
      <c r="B6" s="18">
        <f>'2019-20 Actual Detail'!B55</f>
        <v>0</v>
      </c>
      <c r="C6" s="18">
        <f>'2019-20 Actual Detail'!C55</f>
        <v>0</v>
      </c>
      <c r="D6" s="18">
        <f>'2019-20 Actual Detail'!D55</f>
        <v>42</v>
      </c>
      <c r="E6" s="18">
        <f>'2019-20 Actual Detail'!E55</f>
        <v>0</v>
      </c>
      <c r="F6" s="18">
        <f>'2019-20 Actual Detail'!F55</f>
        <v>0</v>
      </c>
      <c r="G6" s="18">
        <f>'2019-20 Actual Detail'!G55</f>
        <v>0</v>
      </c>
      <c r="H6" s="18">
        <f>'2019-20 Actual Detail'!H55</f>
        <v>0</v>
      </c>
      <c r="I6" s="18">
        <f>'2019-20 Actual Detail'!I55</f>
        <v>0</v>
      </c>
      <c r="J6" s="18">
        <f>'2019-20 Actual Detail'!J55</f>
        <v>0</v>
      </c>
      <c r="K6" s="18">
        <f>'2019-20 Actual Detail'!K55</f>
        <v>0</v>
      </c>
      <c r="L6" s="18">
        <f>'2019-20 Actual Detail'!L55</f>
        <v>0</v>
      </c>
      <c r="M6" s="90">
        <v>1000</v>
      </c>
      <c r="N6" s="18">
        <f t="shared" si="0"/>
        <v>1042</v>
      </c>
      <c r="O6" s="90">
        <v>3000</v>
      </c>
      <c r="P6" s="17">
        <f t="shared" si="1"/>
        <v>1958</v>
      </c>
    </row>
    <row r="7" spans="1:16" s="1" customFormat="1" x14ac:dyDescent="0.45">
      <c r="A7" s="17" t="s">
        <v>57</v>
      </c>
      <c r="B7" s="18">
        <f>'2019-20 Actual Detail'!B61</f>
        <v>37.5</v>
      </c>
      <c r="C7" s="18">
        <f>'2019-20 Actual Detail'!C61</f>
        <v>37.5</v>
      </c>
      <c r="D7" s="18">
        <f>'2019-20 Actual Detail'!D61</f>
        <v>257.37</v>
      </c>
      <c r="E7" s="18">
        <f>'2019-20 Actual Detail'!E61</f>
        <v>37.5</v>
      </c>
      <c r="F7" s="18">
        <f>'2019-20 Actual Detail'!F61</f>
        <v>37.5</v>
      </c>
      <c r="G7" s="18">
        <f>'2019-20 Actual Detail'!G61</f>
        <v>37.5</v>
      </c>
      <c r="H7" s="18">
        <f>'2019-20 Actual Detail'!H61</f>
        <v>37.5</v>
      </c>
      <c r="I7" s="18">
        <f>'2019-20 Actual Detail'!I61</f>
        <v>37.5</v>
      </c>
      <c r="J7" s="18">
        <f>'2019-20 Actual Detail'!J61</f>
        <v>37.5</v>
      </c>
      <c r="K7" s="18">
        <f>'2019-20 Actual Detail'!K61</f>
        <v>37.5</v>
      </c>
      <c r="L7" s="18">
        <v>37.5</v>
      </c>
      <c r="M7" s="18">
        <v>37.5</v>
      </c>
      <c r="N7" s="18">
        <f t="shared" si="0"/>
        <v>669.87</v>
      </c>
      <c r="O7" s="90">
        <v>600</v>
      </c>
      <c r="P7" s="17">
        <f t="shared" si="1"/>
        <v>-69.87</v>
      </c>
    </row>
    <row r="8" spans="1:16" s="1" customFormat="1" x14ac:dyDescent="0.45">
      <c r="A8" s="17" t="s">
        <v>24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f>'2019-20 Projected'!L44</f>
        <v>0</v>
      </c>
      <c r="L8" s="19">
        <f>'2019-20 Projected'!M44</f>
        <v>0</v>
      </c>
      <c r="M8" s="19">
        <v>0</v>
      </c>
      <c r="N8" s="18">
        <f t="shared" si="0"/>
        <v>0</v>
      </c>
      <c r="O8" s="90">
        <v>400</v>
      </c>
      <c r="P8" s="17">
        <f t="shared" si="1"/>
        <v>400</v>
      </c>
    </row>
    <row r="9" spans="1:16" s="1" customFormat="1" x14ac:dyDescent="0.45">
      <c r="A9" s="17" t="s">
        <v>21</v>
      </c>
      <c r="B9" s="19">
        <f>'2019-20 Actual Detail'!B65</f>
        <v>180</v>
      </c>
      <c r="C9" s="19">
        <f>'2019-20 Actual Detail'!C65</f>
        <v>180</v>
      </c>
      <c r="D9" s="19">
        <f>'2019-20 Actual Detail'!D65</f>
        <v>198</v>
      </c>
      <c r="E9" s="19">
        <f>'2019-20 Actual Detail'!E65</f>
        <v>0</v>
      </c>
      <c r="F9" s="19">
        <f>'2019-20 Actual Detail'!F65</f>
        <v>0</v>
      </c>
      <c r="G9" s="19">
        <f>'2019-20 Actual Detail'!G65</f>
        <v>0</v>
      </c>
      <c r="H9" s="19">
        <f>'2019-20 Actual Detail'!H65</f>
        <v>0</v>
      </c>
      <c r="I9" s="19">
        <f>'2019-20 Actual Detail'!I65</f>
        <v>0</v>
      </c>
      <c r="J9" s="19">
        <f>'2019-20 Actual Detail'!J65</f>
        <v>0</v>
      </c>
      <c r="K9" s="19">
        <f>'2019-20 Actual Detail'!K65</f>
        <v>0</v>
      </c>
      <c r="L9" s="19">
        <f>'2019-20 Actual Detail'!L65</f>
        <v>0</v>
      </c>
      <c r="M9" s="19">
        <f>'2019-20 Actual Detail'!M65</f>
        <v>0</v>
      </c>
      <c r="N9" s="19">
        <f t="shared" si="0"/>
        <v>558</v>
      </c>
      <c r="O9" s="90">
        <v>2160</v>
      </c>
      <c r="P9" s="17">
        <f t="shared" si="1"/>
        <v>1602</v>
      </c>
    </row>
    <row r="10" spans="1:16" s="1" customFormat="1" x14ac:dyDescent="0.45">
      <c r="A10" s="17" t="s">
        <v>56</v>
      </c>
      <c r="B10" s="20">
        <f>'2019-20 Actual Detail'!B33</f>
        <v>78.5</v>
      </c>
      <c r="C10" s="20">
        <f>'2019-20 Actual Detail'!C33</f>
        <v>32.32</v>
      </c>
      <c r="D10" s="20">
        <f>'2019-20 Actual Detail'!D33</f>
        <v>18.25</v>
      </c>
      <c r="E10" s="20">
        <f>'2019-20 Actual Detail'!E33</f>
        <v>36</v>
      </c>
      <c r="F10" s="20">
        <f>'2019-20 Actual Detail'!F33</f>
        <v>15.97</v>
      </c>
      <c r="G10" s="20">
        <f>'2019-20 Actual Detail'!G33</f>
        <v>1</v>
      </c>
      <c r="H10" s="20">
        <f>'2019-20 Actual Detail'!H33</f>
        <v>1</v>
      </c>
      <c r="I10" s="20">
        <f>'2019-20 Actual Detail'!I33</f>
        <v>15.97</v>
      </c>
      <c r="J10" s="20">
        <f>'2019-20 Actual Detail'!J33</f>
        <v>1</v>
      </c>
      <c r="K10" s="20">
        <f>'2019-20 Actual Detail'!K33</f>
        <v>120.88</v>
      </c>
      <c r="L10" s="91">
        <v>1109</v>
      </c>
      <c r="M10" s="91">
        <v>570</v>
      </c>
      <c r="N10" s="20">
        <f t="shared" si="0"/>
        <v>1999.8899999999999</v>
      </c>
      <c r="O10" s="91">
        <v>0</v>
      </c>
      <c r="P10" s="24">
        <f t="shared" si="1"/>
        <v>-1999.8899999999999</v>
      </c>
    </row>
    <row r="11" spans="1:16" s="3" customFormat="1" x14ac:dyDescent="0.45">
      <c r="A11" s="16"/>
      <c r="B11" s="16">
        <f>SUM(B2:B9)</f>
        <v>217.5</v>
      </c>
      <c r="C11" s="16">
        <f>SUM(C2:C10)</f>
        <v>349.15000000000003</v>
      </c>
      <c r="D11" s="16">
        <f t="shared" ref="D11:M11" si="2">SUM(D2:D9)</f>
        <v>3651.6699999999996</v>
      </c>
      <c r="E11" s="16">
        <f t="shared" si="2"/>
        <v>1074.1500000000001</v>
      </c>
      <c r="F11" s="16">
        <f t="shared" si="2"/>
        <v>1078.75</v>
      </c>
      <c r="G11" s="16">
        <f t="shared" si="2"/>
        <v>2077.23</v>
      </c>
      <c r="H11" s="16">
        <f t="shared" si="2"/>
        <v>2087.5</v>
      </c>
      <c r="I11" s="16">
        <f t="shared" si="2"/>
        <v>3216.31</v>
      </c>
      <c r="J11" s="16">
        <f t="shared" si="2"/>
        <v>1302.57</v>
      </c>
      <c r="K11" s="16">
        <f t="shared" si="2"/>
        <v>1225.57</v>
      </c>
      <c r="L11" s="16">
        <f t="shared" si="2"/>
        <v>1078.5</v>
      </c>
      <c r="M11" s="16">
        <f t="shared" si="2"/>
        <v>2078.5</v>
      </c>
      <c r="N11" s="16">
        <f t="shared" si="0"/>
        <v>19437.399999999998</v>
      </c>
      <c r="O11" s="93">
        <f>SUM(O2:O10)</f>
        <v>32700</v>
      </c>
      <c r="P11" s="16">
        <f>SUM(P2:P10)</f>
        <v>11295.029999999999</v>
      </c>
    </row>
    <row r="12" spans="1:16" s="3" customFormat="1" x14ac:dyDescent="0.45"/>
    <row r="13" spans="1:16" s="2" customFormat="1" x14ac:dyDescent="0.45">
      <c r="A13" s="15" t="s">
        <v>26</v>
      </c>
      <c r="B13" s="22" t="s">
        <v>1</v>
      </c>
      <c r="C13" s="22" t="s">
        <v>2</v>
      </c>
      <c r="D13" s="22" t="s">
        <v>4</v>
      </c>
      <c r="E13" s="22" t="s">
        <v>5</v>
      </c>
      <c r="F13" s="22" t="s">
        <v>6</v>
      </c>
      <c r="G13" s="22" t="s">
        <v>7</v>
      </c>
      <c r="H13" s="22" t="s">
        <v>8</v>
      </c>
      <c r="I13" s="22" t="s">
        <v>9</v>
      </c>
      <c r="J13" s="22" t="s">
        <v>10</v>
      </c>
      <c r="K13" s="22" t="s">
        <v>11</v>
      </c>
      <c r="L13" s="22" t="s">
        <v>12</v>
      </c>
      <c r="M13" s="22" t="s">
        <v>3</v>
      </c>
      <c r="N13" s="22" t="s">
        <v>60</v>
      </c>
      <c r="O13" s="22" t="s">
        <v>30</v>
      </c>
      <c r="P13" s="22" t="s">
        <v>31</v>
      </c>
    </row>
    <row r="14" spans="1:16" s="1" customFormat="1" x14ac:dyDescent="0.45">
      <c r="A14" s="17" t="s">
        <v>27</v>
      </c>
      <c r="B14" s="18">
        <f>'2019-20 Actual Detail'!B14</f>
        <v>0</v>
      </c>
      <c r="C14" s="18">
        <f>'2019-20 Actual Detail'!C14</f>
        <v>0</v>
      </c>
      <c r="D14" s="18">
        <f>'2019-20 Actual Detail'!D14</f>
        <v>0</v>
      </c>
      <c r="E14" s="18">
        <f>'2019-20 Actual Detail'!E14</f>
        <v>1000</v>
      </c>
      <c r="F14" s="18">
        <f>'2019-20 Actual Detail'!F14</f>
        <v>200</v>
      </c>
      <c r="G14" s="18">
        <f>'2019-20 Actual Detail'!G14</f>
        <v>1900</v>
      </c>
      <c r="H14" s="18">
        <f>'2019-20 Actual Detail'!H14</f>
        <v>0</v>
      </c>
      <c r="I14" s="18">
        <f>'2019-20 Actual Detail'!I14</f>
        <v>0</v>
      </c>
      <c r="J14" s="18">
        <f>'2019-20 Actual Detail'!J14</f>
        <v>0</v>
      </c>
      <c r="K14" s="18">
        <f>'2019-20 Actual Detail'!K14</f>
        <v>1740</v>
      </c>
      <c r="L14" s="18">
        <v>2300</v>
      </c>
      <c r="M14" s="90">
        <v>450</v>
      </c>
      <c r="N14" s="18">
        <f>SUM(B14:M14)</f>
        <v>7590</v>
      </c>
      <c r="O14" s="90">
        <v>4800</v>
      </c>
      <c r="P14" s="18">
        <f>O14-N14</f>
        <v>-2790</v>
      </c>
    </row>
    <row r="15" spans="1:16" s="1" customFormat="1" x14ac:dyDescent="0.45">
      <c r="A15" s="17" t="s">
        <v>28</v>
      </c>
      <c r="B15" s="18">
        <f>'2019-20 Projected'!C42</f>
        <v>0</v>
      </c>
      <c r="C15" s="18">
        <f>'2019-20 Projected'!D42</f>
        <v>0</v>
      </c>
      <c r="D15" s="18">
        <f>'2019-20 Projected'!E42</f>
        <v>0</v>
      </c>
      <c r="E15" s="18">
        <f>'2019-20 Projected'!F42</f>
        <v>0</v>
      </c>
      <c r="F15" s="18">
        <f>'2019-20 Projected'!G42</f>
        <v>0</v>
      </c>
      <c r="G15" s="18">
        <f>'2019-20 Projected'!H42</f>
        <v>0</v>
      </c>
      <c r="H15" s="18">
        <f>'2019-20 Projected'!I42</f>
        <v>0</v>
      </c>
      <c r="I15" s="18">
        <f>'2019-20 Projected'!J42</f>
        <v>0</v>
      </c>
      <c r="J15" s="18">
        <f>'2019-20 Projected'!K42</f>
        <v>0</v>
      </c>
      <c r="K15" s="18">
        <f>'2019-20 Projected'!L42</f>
        <v>0</v>
      </c>
      <c r="L15" s="18">
        <f>'2019-20 Projected'!M42</f>
        <v>0</v>
      </c>
      <c r="M15" s="90">
        <v>1000</v>
      </c>
      <c r="N15" s="18">
        <f>SUM(B15:M15)</f>
        <v>1000</v>
      </c>
      <c r="O15" s="90">
        <v>1100</v>
      </c>
      <c r="P15" s="18">
        <f t="shared" ref="P15:P18" si="3">O15-N15</f>
        <v>100</v>
      </c>
    </row>
    <row r="16" spans="1:16" s="4" customFormat="1" x14ac:dyDescent="0.45">
      <c r="A16" s="21" t="s">
        <v>29</v>
      </c>
      <c r="B16" s="19">
        <f>'2019-20 Projected'!C53</f>
        <v>0</v>
      </c>
      <c r="C16" s="19">
        <f>'2019-20 Projected'!D53</f>
        <v>0</v>
      </c>
      <c r="D16" s="19">
        <f>'2019-20 Projected'!E53</f>
        <v>0</v>
      </c>
      <c r="E16" s="19">
        <f>'2019-20 Projected'!F53</f>
        <v>0</v>
      </c>
      <c r="F16" s="19">
        <f>'2019-20 Projected'!G53</f>
        <v>0</v>
      </c>
      <c r="G16" s="19">
        <f>'2019-20 Projected'!H53</f>
        <v>0</v>
      </c>
      <c r="H16" s="19">
        <f>'2019-20 Projected'!I53</f>
        <v>0</v>
      </c>
      <c r="I16" s="19">
        <f>'2019-20 Projected'!J53</f>
        <v>0</v>
      </c>
      <c r="J16" s="19">
        <f>'2019-20 Projected'!K53</f>
        <v>0</v>
      </c>
      <c r="K16" s="19">
        <f>'2019-20 Projected'!L53</f>
        <v>0</v>
      </c>
      <c r="L16" s="19">
        <f>'2019-20 Projected'!M53</f>
        <v>0</v>
      </c>
      <c r="M16" s="19">
        <f>'2019-20 Projected'!N53</f>
        <v>0</v>
      </c>
      <c r="N16" s="19">
        <f>SUM(B16:M16)</f>
        <v>0</v>
      </c>
      <c r="O16" s="92">
        <v>1500</v>
      </c>
      <c r="P16" s="18">
        <f t="shared" si="3"/>
        <v>1500</v>
      </c>
    </row>
    <row r="17" spans="1:16" s="1" customFormat="1" x14ac:dyDescent="0.45">
      <c r="A17" s="21" t="s">
        <v>58</v>
      </c>
      <c r="B17" s="19">
        <f>'2019-20 Actual Detail'!B24</f>
        <v>36.54</v>
      </c>
      <c r="C17" s="19">
        <f>'2019-20 Actual Detail'!C24</f>
        <v>0</v>
      </c>
      <c r="D17" s="19">
        <f>'2019-20 Actual Detail'!D24</f>
        <v>0</v>
      </c>
      <c r="E17" s="19">
        <f>'2019-20 Actual Detail'!E24</f>
        <v>250.16</v>
      </c>
      <c r="F17" s="19">
        <f>'2019-20 Actual Detail'!F24</f>
        <v>233.39</v>
      </c>
      <c r="G17" s="19">
        <f>'2019-20 Actual Detail'!G24</f>
        <v>116.45</v>
      </c>
      <c r="H17" s="19">
        <f>'2019-20 Actual Detail'!H24</f>
        <v>325</v>
      </c>
      <c r="I17" s="19">
        <f>'2019-20 Actual Detail'!I24</f>
        <v>276.12</v>
      </c>
      <c r="J17" s="19">
        <f>'2019-20 Actual Detail'!J24</f>
        <v>398.88</v>
      </c>
      <c r="K17" s="19">
        <f>'2019-20 Actual Detail'!K24</f>
        <v>400</v>
      </c>
      <c r="L17" s="92">
        <v>250</v>
      </c>
      <c r="M17" s="92">
        <v>400</v>
      </c>
      <c r="N17" s="18">
        <f>SUM(B17:M17)</f>
        <v>2686.54</v>
      </c>
      <c r="O17" s="90">
        <v>9000</v>
      </c>
      <c r="P17" s="18">
        <f t="shared" si="3"/>
        <v>6313.46</v>
      </c>
    </row>
    <row r="18" spans="1:16" s="1" customFormat="1" x14ac:dyDescent="0.45">
      <c r="A18" s="17" t="s">
        <v>49</v>
      </c>
      <c r="B18" s="20">
        <f>'2019-20 Actual Detail'!B5</f>
        <v>0</v>
      </c>
      <c r="C18" s="20">
        <f>'2019-20 Actual Detail'!C5</f>
        <v>0</v>
      </c>
      <c r="D18" s="20">
        <f>'2019-20 Actual Detail'!D5</f>
        <v>3400</v>
      </c>
      <c r="E18" s="20">
        <f>'2019-20 Actual Detail'!E5</f>
        <v>118.21000000000001</v>
      </c>
      <c r="F18" s="20">
        <f>'2019-20 Actual Detail'!F5</f>
        <v>0</v>
      </c>
      <c r="G18" s="20">
        <f>'2019-20 Actual Detail'!G5</f>
        <v>454.6</v>
      </c>
      <c r="H18" s="20">
        <f>'2019-20 Actual Detail'!H5</f>
        <v>0</v>
      </c>
      <c r="I18" s="20">
        <f>'2019-20 Actual Detail'!I5</f>
        <v>0</v>
      </c>
      <c r="J18" s="20">
        <f>'2019-20 Actual Detail'!J5</f>
        <v>0</v>
      </c>
      <c r="K18" s="20">
        <f>'2019-20 Actual Detail'!K5</f>
        <v>40.5</v>
      </c>
      <c r="L18" s="20">
        <f>'2019-20 Actual Detail'!L5</f>
        <v>0</v>
      </c>
      <c r="M18" s="20">
        <f>'2019-20 Actual Detail'!M5</f>
        <v>0</v>
      </c>
      <c r="N18" s="20">
        <f>SUM(B18:M18)</f>
        <v>4013.31</v>
      </c>
      <c r="O18" s="91">
        <v>1200</v>
      </c>
      <c r="P18" s="20">
        <f t="shared" si="3"/>
        <v>-2813.31</v>
      </c>
    </row>
    <row r="19" spans="1:16" s="1" customFormat="1" x14ac:dyDescent="0.45">
      <c r="A19" s="16"/>
      <c r="B19" s="16">
        <f>SUM(B14:B18)</f>
        <v>36.54</v>
      </c>
      <c r="C19" s="16">
        <f>SUM(C14:C18)</f>
        <v>0</v>
      </c>
      <c r="D19" s="16">
        <f>SUM(D14:D18)</f>
        <v>3400</v>
      </c>
      <c r="E19" s="16">
        <f t="shared" ref="E19:M19" si="4">SUM(E14:E18)</f>
        <v>1368.3700000000001</v>
      </c>
      <c r="F19" s="16">
        <f t="shared" si="4"/>
        <v>433.39</v>
      </c>
      <c r="G19" s="16">
        <f t="shared" si="4"/>
        <v>2471.0500000000002</v>
      </c>
      <c r="H19" s="16">
        <f t="shared" si="4"/>
        <v>325</v>
      </c>
      <c r="I19" s="16">
        <f t="shared" si="4"/>
        <v>276.12</v>
      </c>
      <c r="J19" s="16">
        <f t="shared" si="4"/>
        <v>398.88</v>
      </c>
      <c r="K19" s="16">
        <f t="shared" si="4"/>
        <v>2180.5</v>
      </c>
      <c r="L19" s="16">
        <f t="shared" si="4"/>
        <v>2550</v>
      </c>
      <c r="M19" s="16">
        <f t="shared" si="4"/>
        <v>1850</v>
      </c>
      <c r="N19" s="16">
        <f>SUM(N14:N18)</f>
        <v>15289.85</v>
      </c>
      <c r="O19" s="93">
        <f>SUM(O14:O18)</f>
        <v>17600</v>
      </c>
      <c r="P19" s="16">
        <f>SUM(P14:P18)</f>
        <v>2310.15</v>
      </c>
    </row>
    <row r="20" spans="1:16" s="1" customFormat="1" x14ac:dyDescent="0.45">
      <c r="A20" s="3"/>
    </row>
    <row r="21" spans="1:16" s="1" customFormat="1" x14ac:dyDescent="0.45">
      <c r="A21" s="16" t="s">
        <v>34</v>
      </c>
      <c r="B21" s="22" t="s">
        <v>1</v>
      </c>
      <c r="C21" s="22" t="s">
        <v>2</v>
      </c>
      <c r="D21" s="22" t="s">
        <v>4</v>
      </c>
      <c r="E21" s="22" t="s">
        <v>5</v>
      </c>
      <c r="F21" s="22" t="s">
        <v>6</v>
      </c>
      <c r="G21" s="22" t="s">
        <v>7</v>
      </c>
      <c r="H21" s="22" t="s">
        <v>8</v>
      </c>
      <c r="I21" s="22" t="s">
        <v>9</v>
      </c>
      <c r="J21" s="22" t="s">
        <v>10</v>
      </c>
      <c r="K21" s="22" t="s">
        <v>11</v>
      </c>
      <c r="L21" s="22" t="s">
        <v>12</v>
      </c>
      <c r="M21" s="22" t="s">
        <v>3</v>
      </c>
      <c r="N21" s="23" t="s">
        <v>60</v>
      </c>
      <c r="O21" s="23" t="s">
        <v>30</v>
      </c>
      <c r="P21" s="23" t="s">
        <v>32</v>
      </c>
    </row>
    <row r="22" spans="1:16" s="1" customFormat="1" x14ac:dyDescent="0.45">
      <c r="A22" s="16"/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76">
        <v>0</v>
      </c>
      <c r="M22" s="91">
        <v>2500</v>
      </c>
      <c r="N22" s="20">
        <f>SUM(B22:M22)</f>
        <v>2500</v>
      </c>
      <c r="O22" s="91">
        <v>1700</v>
      </c>
      <c r="P22" s="20">
        <f>O22-N22</f>
        <v>-800</v>
      </c>
    </row>
    <row r="23" spans="1:16" s="1" customFormat="1" x14ac:dyDescent="0.45">
      <c r="A23" s="16"/>
      <c r="B23" s="16">
        <f t="shared" ref="B23:N23" si="5">SUM(B22)</f>
        <v>0</v>
      </c>
      <c r="C23" s="16">
        <f t="shared" si="5"/>
        <v>0</v>
      </c>
      <c r="D23" s="16">
        <f t="shared" si="5"/>
        <v>0</v>
      </c>
      <c r="E23" s="16">
        <f t="shared" si="5"/>
        <v>0</v>
      </c>
      <c r="F23" s="16">
        <f t="shared" si="5"/>
        <v>0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2500</v>
      </c>
      <c r="N23" s="16">
        <f t="shared" si="5"/>
        <v>2500</v>
      </c>
      <c r="O23" s="93">
        <f>SUM(O22)</f>
        <v>1700</v>
      </c>
      <c r="P23" s="16">
        <f>O23-N23</f>
        <v>-800</v>
      </c>
    </row>
    <row r="24" spans="1:16" s="1" customFormat="1" x14ac:dyDescent="0.45">
      <c r="A24" s="3"/>
    </row>
    <row r="25" spans="1:16" s="1" customFormat="1" x14ac:dyDescent="0.45">
      <c r="A25" s="16" t="s">
        <v>35</v>
      </c>
      <c r="B25" s="22" t="s">
        <v>1</v>
      </c>
      <c r="C25" s="22" t="s">
        <v>2</v>
      </c>
      <c r="D25" s="22" t="s">
        <v>4</v>
      </c>
      <c r="E25" s="22" t="s">
        <v>5</v>
      </c>
      <c r="F25" s="22" t="s">
        <v>6</v>
      </c>
      <c r="G25" s="22" t="s">
        <v>7</v>
      </c>
      <c r="H25" s="22" t="s">
        <v>8</v>
      </c>
      <c r="I25" s="22" t="s">
        <v>9</v>
      </c>
      <c r="J25" s="22" t="s">
        <v>10</v>
      </c>
      <c r="K25" s="22" t="s">
        <v>11</v>
      </c>
      <c r="L25" s="22" t="s">
        <v>12</v>
      </c>
      <c r="M25" s="22" t="s">
        <v>3</v>
      </c>
      <c r="N25" s="23" t="s">
        <v>60</v>
      </c>
      <c r="O25" s="23" t="s">
        <v>30</v>
      </c>
      <c r="P25" s="23" t="s">
        <v>32</v>
      </c>
    </row>
    <row r="26" spans="1:16" s="1" customFormat="1" x14ac:dyDescent="0.45">
      <c r="A26" s="17" t="s">
        <v>16</v>
      </c>
      <c r="B26" s="20">
        <v>36.54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>SUM(B26:M26)</f>
        <v>36.54</v>
      </c>
      <c r="O26" s="20"/>
      <c r="P26" s="20"/>
    </row>
    <row r="27" spans="1:16" s="1" customFormat="1" x14ac:dyDescent="0.45">
      <c r="A27" s="16"/>
      <c r="B27" s="16">
        <f>SUM(B26)</f>
        <v>36.54</v>
      </c>
      <c r="C27" s="16">
        <f t="shared" ref="C27:M27" si="6">SUM(C26)</f>
        <v>0</v>
      </c>
      <c r="D27" s="16">
        <f t="shared" si="6"/>
        <v>0</v>
      </c>
      <c r="E27" s="16">
        <f t="shared" si="6"/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>SUM(B27:M27)</f>
        <v>36.54</v>
      </c>
      <c r="O27" s="93">
        <v>0</v>
      </c>
      <c r="P27" s="16"/>
    </row>
    <row r="29" spans="1:16" x14ac:dyDescent="0.45">
      <c r="A29" s="16" t="s">
        <v>59</v>
      </c>
      <c r="B29" s="22" t="s">
        <v>1</v>
      </c>
      <c r="C29" s="22" t="s">
        <v>2</v>
      </c>
      <c r="D29" s="22" t="s">
        <v>4</v>
      </c>
      <c r="E29" s="22" t="s">
        <v>5</v>
      </c>
      <c r="F29" s="22" t="s">
        <v>6</v>
      </c>
      <c r="G29" s="22" t="s">
        <v>7</v>
      </c>
      <c r="H29" s="22" t="s">
        <v>8</v>
      </c>
      <c r="I29" s="22" t="s">
        <v>9</v>
      </c>
      <c r="J29" s="22" t="s">
        <v>10</v>
      </c>
      <c r="K29" s="22" t="s">
        <v>11</v>
      </c>
      <c r="L29" s="22" t="s">
        <v>12</v>
      </c>
      <c r="M29" s="22" t="s">
        <v>3</v>
      </c>
      <c r="N29" s="23" t="s">
        <v>60</v>
      </c>
      <c r="O29" s="23" t="s">
        <v>30</v>
      </c>
      <c r="P29" s="23" t="s">
        <v>32</v>
      </c>
    </row>
    <row r="30" spans="1:16" x14ac:dyDescent="0.45">
      <c r="A30" s="15"/>
      <c r="B30" s="18">
        <f>B11+B19+B23+B27</f>
        <v>290.58</v>
      </c>
      <c r="C30" s="18">
        <f t="shared" ref="C30:P30" si="7">C11+C19+C23+C27</f>
        <v>349.15000000000003</v>
      </c>
      <c r="D30" s="18">
        <f t="shared" si="7"/>
        <v>7051.67</v>
      </c>
      <c r="E30" s="18">
        <f t="shared" si="7"/>
        <v>2442.5200000000004</v>
      </c>
      <c r="F30" s="18">
        <f t="shared" si="7"/>
        <v>1512.1399999999999</v>
      </c>
      <c r="G30" s="18">
        <f t="shared" si="7"/>
        <v>4548.2800000000007</v>
      </c>
      <c r="H30" s="18">
        <f t="shared" si="7"/>
        <v>2412.5</v>
      </c>
      <c r="I30" s="18">
        <f t="shared" si="7"/>
        <v>3492.43</v>
      </c>
      <c r="J30" s="18">
        <f t="shared" si="7"/>
        <v>1701.4499999999998</v>
      </c>
      <c r="K30" s="18">
        <f t="shared" si="7"/>
        <v>3406.0699999999997</v>
      </c>
      <c r="L30" s="18">
        <f t="shared" si="7"/>
        <v>3628.5</v>
      </c>
      <c r="M30" s="18">
        <f t="shared" si="7"/>
        <v>6428.5</v>
      </c>
      <c r="N30" s="49">
        <f>N11+N19+N23+N27</f>
        <v>37263.79</v>
      </c>
      <c r="O30" s="50">
        <f t="shared" si="7"/>
        <v>52000</v>
      </c>
      <c r="P30" s="49">
        <f t="shared" si="7"/>
        <v>12805.179999999998</v>
      </c>
    </row>
    <row r="32" spans="1:16" x14ac:dyDescent="0.45">
      <c r="A32" s="16"/>
      <c r="B32" s="22" t="s">
        <v>1</v>
      </c>
      <c r="C32" s="22" t="s">
        <v>2</v>
      </c>
      <c r="D32" s="22" t="s">
        <v>4</v>
      </c>
      <c r="E32" s="22" t="s">
        <v>5</v>
      </c>
      <c r="F32" s="22" t="s">
        <v>6</v>
      </c>
      <c r="G32" s="22" t="s">
        <v>7</v>
      </c>
      <c r="H32" s="22" t="s">
        <v>8</v>
      </c>
      <c r="I32" s="22" t="s">
        <v>9</v>
      </c>
      <c r="J32" s="22" t="s">
        <v>10</v>
      </c>
      <c r="K32" s="22" t="s">
        <v>11</v>
      </c>
      <c r="L32" s="22" t="s">
        <v>12</v>
      </c>
      <c r="M32" s="22" t="s">
        <v>3</v>
      </c>
      <c r="N32" s="23" t="s">
        <v>60</v>
      </c>
      <c r="O32" s="23"/>
      <c r="P32" s="23"/>
    </row>
    <row r="33" spans="1:16" x14ac:dyDescent="0.45">
      <c r="A33" s="15" t="s">
        <v>61</v>
      </c>
      <c r="B33" s="18"/>
      <c r="C33" s="18"/>
      <c r="D33" s="18">
        <f>D18</f>
        <v>3400</v>
      </c>
      <c r="E33" s="18"/>
      <c r="F33" s="18"/>
      <c r="G33" s="18">
        <v>1500</v>
      </c>
      <c r="H33" s="18"/>
      <c r="I33" s="18"/>
      <c r="J33" s="18"/>
      <c r="K33" s="18"/>
      <c r="L33" s="18"/>
      <c r="M33" s="18"/>
      <c r="N33" s="18">
        <f>SUM(B33:M33)</f>
        <v>4900</v>
      </c>
      <c r="O33" s="46"/>
      <c r="P33" s="46"/>
    </row>
    <row r="34" spans="1:16" x14ac:dyDescent="0.45">
      <c r="A34" s="15" t="s">
        <v>18</v>
      </c>
      <c r="B34" s="18"/>
      <c r="C34" s="18"/>
      <c r="D34" s="18"/>
      <c r="E34" s="18"/>
      <c r="F34" s="18">
        <v>200</v>
      </c>
      <c r="G34" s="18">
        <v>400</v>
      </c>
      <c r="H34" s="18"/>
      <c r="I34" s="18"/>
      <c r="J34" s="18"/>
      <c r="K34" s="18"/>
      <c r="L34" s="18"/>
      <c r="M34" s="18"/>
      <c r="N34" s="18">
        <f t="shared" ref="N34:N38" si="8">SUM(B34:M34)</f>
        <v>600</v>
      </c>
      <c r="O34" s="46"/>
      <c r="P34" s="46"/>
    </row>
    <row r="35" spans="1:16" x14ac:dyDescent="0.45">
      <c r="A35" s="15" t="s">
        <v>19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 t="shared" si="8"/>
        <v>0</v>
      </c>
      <c r="O35" s="46"/>
      <c r="P35" s="46"/>
    </row>
    <row r="36" spans="1:16" x14ac:dyDescent="0.45">
      <c r="A36" s="15" t="s">
        <v>50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>
        <f t="shared" si="8"/>
        <v>0</v>
      </c>
      <c r="O36" s="46"/>
      <c r="P36" s="46"/>
    </row>
    <row r="37" spans="1:16" x14ac:dyDescent="0.45">
      <c r="A37" s="15" t="s">
        <v>51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>
        <f t="shared" si="8"/>
        <v>0</v>
      </c>
      <c r="O37" s="46"/>
      <c r="P37" s="46"/>
    </row>
    <row r="38" spans="1:16" x14ac:dyDescent="0.45">
      <c r="A38" s="15" t="s">
        <v>54</v>
      </c>
      <c r="B38" s="20">
        <v>36.54</v>
      </c>
      <c r="C38" s="20"/>
      <c r="D38" s="20"/>
      <c r="E38" s="20">
        <v>1000</v>
      </c>
      <c r="F38" s="20"/>
      <c r="G38" s="20"/>
      <c r="H38" s="20"/>
      <c r="I38" s="20"/>
      <c r="J38" s="76">
        <v>1740</v>
      </c>
      <c r="K38" s="20">
        <v>2300</v>
      </c>
      <c r="L38" s="20"/>
      <c r="M38" s="20"/>
      <c r="N38" s="20">
        <f t="shared" si="8"/>
        <v>5076.54</v>
      </c>
      <c r="O38" s="46"/>
      <c r="P38" s="46"/>
    </row>
    <row r="39" spans="1:16" x14ac:dyDescent="0.45">
      <c r="A39" s="15"/>
      <c r="B39" s="16">
        <f>SUM(B33:B38)</f>
        <v>36.54</v>
      </c>
      <c r="C39" s="16">
        <f t="shared" ref="C39:M39" si="9">SUM(C33:C38)</f>
        <v>0</v>
      </c>
      <c r="D39" s="16">
        <f t="shared" si="9"/>
        <v>3400</v>
      </c>
      <c r="E39" s="16">
        <f t="shared" si="9"/>
        <v>1000</v>
      </c>
      <c r="F39" s="16">
        <f t="shared" si="9"/>
        <v>200</v>
      </c>
      <c r="G39" s="16">
        <f t="shared" si="9"/>
        <v>1900</v>
      </c>
      <c r="H39" s="16">
        <f t="shared" si="9"/>
        <v>0</v>
      </c>
      <c r="I39" s="16">
        <f t="shared" si="9"/>
        <v>0</v>
      </c>
      <c r="J39" s="16">
        <f t="shared" si="9"/>
        <v>1740</v>
      </c>
      <c r="K39" s="16">
        <f t="shared" si="9"/>
        <v>2300</v>
      </c>
      <c r="L39" s="16">
        <f t="shared" si="9"/>
        <v>0</v>
      </c>
      <c r="M39" s="16">
        <f t="shared" si="9"/>
        <v>0</v>
      </c>
      <c r="N39" s="16">
        <f>SUM(N33:N38)</f>
        <v>10576.54</v>
      </c>
      <c r="O39" s="46"/>
      <c r="P39" s="46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1C957-734D-4CE6-A8F3-1CF6E17083BF}">
  <sheetPr>
    <tabColor theme="5"/>
  </sheetPr>
  <dimension ref="A1:AK71"/>
  <sheetViews>
    <sheetView topLeftCell="A13" zoomScale="110" zoomScaleNormal="110" workbookViewId="0">
      <selection activeCell="M31" sqref="M31"/>
    </sheetView>
  </sheetViews>
  <sheetFormatPr defaultRowHeight="14.25" x14ac:dyDescent="0.45"/>
  <cols>
    <col min="1" max="1" width="23.73046875" bestFit="1" customWidth="1"/>
    <col min="2" max="2" width="9.1328125" bestFit="1" customWidth="1"/>
    <col min="3" max="3" width="9.86328125" bestFit="1" customWidth="1"/>
    <col min="4" max="4" width="11.796875" bestFit="1" customWidth="1"/>
    <col min="5" max="5" width="9.59765625" bestFit="1" customWidth="1"/>
    <col min="6" max="6" width="11.46484375" bestFit="1" customWidth="1"/>
    <col min="7" max="7" width="11.19921875" bestFit="1" customWidth="1"/>
    <col min="8" max="8" width="9.1328125" bestFit="1" customWidth="1"/>
    <col min="9" max="9" width="9.796875" bestFit="1" customWidth="1"/>
    <col min="10" max="10" width="10.3984375" bestFit="1" customWidth="1"/>
    <col min="11" max="12" width="9.1328125" bestFit="1" customWidth="1"/>
  </cols>
  <sheetData>
    <row r="1" spans="1:37" s="31" customFormat="1" ht="18" x14ac:dyDescent="0.55000000000000004">
      <c r="A1" s="86"/>
      <c r="B1" s="22" t="s">
        <v>1</v>
      </c>
      <c r="C1" s="22" t="s">
        <v>2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13</v>
      </c>
      <c r="I1" s="22" t="s">
        <v>9</v>
      </c>
      <c r="J1" s="22" t="s">
        <v>14</v>
      </c>
      <c r="K1" s="22" t="s">
        <v>15</v>
      </c>
      <c r="L1" s="22" t="s">
        <v>12</v>
      </c>
      <c r="M1" s="22" t="s">
        <v>3</v>
      </c>
    </row>
    <row r="2" spans="1:37" s="8" customFormat="1" x14ac:dyDescent="0.45">
      <c r="A2" s="18"/>
      <c r="B2" s="18"/>
      <c r="C2" s="18"/>
      <c r="D2" s="18">
        <v>3400</v>
      </c>
      <c r="E2" s="18">
        <v>53.6</v>
      </c>
      <c r="F2" s="18"/>
      <c r="G2" s="18">
        <v>420.5</v>
      </c>
      <c r="H2" s="18"/>
      <c r="I2" s="18"/>
      <c r="J2" s="18"/>
      <c r="K2" s="18"/>
      <c r="L2" s="18"/>
      <c r="M2" s="18"/>
    </row>
    <row r="3" spans="1:37" s="8" customFormat="1" x14ac:dyDescent="0.45">
      <c r="A3" s="18"/>
      <c r="B3" s="18"/>
      <c r="C3" s="18"/>
      <c r="D3" s="18"/>
      <c r="E3" s="18">
        <v>64.61</v>
      </c>
      <c r="F3" s="18"/>
      <c r="G3" s="18">
        <v>34.1</v>
      </c>
      <c r="H3" s="18"/>
      <c r="I3" s="18"/>
      <c r="J3" s="18"/>
      <c r="K3" s="18"/>
      <c r="L3" s="18"/>
      <c r="M3" s="18"/>
    </row>
    <row r="4" spans="1:37" s="8" customFormat="1" x14ac:dyDescent="0.45">
      <c r="A4" s="18"/>
      <c r="B4" s="20"/>
      <c r="C4" s="20"/>
      <c r="D4" s="20"/>
      <c r="E4" s="20"/>
      <c r="F4" s="79"/>
      <c r="G4" s="20"/>
      <c r="H4" s="20"/>
      <c r="I4" s="20"/>
      <c r="J4" s="20"/>
      <c r="K4" s="20">
        <v>40.5</v>
      </c>
      <c r="L4" s="20"/>
      <c r="M4" s="20"/>
    </row>
    <row r="5" spans="1:37" s="9" customFormat="1" ht="18" x14ac:dyDescent="0.55000000000000004">
      <c r="A5" s="71" t="s">
        <v>0</v>
      </c>
      <c r="B5" s="16">
        <f>SUM(B2:B4)</f>
        <v>0</v>
      </c>
      <c r="C5" s="16">
        <f t="shared" ref="C5:M5" si="0">SUM(C2:C4)</f>
        <v>0</v>
      </c>
      <c r="D5" s="16">
        <f t="shared" si="0"/>
        <v>3400</v>
      </c>
      <c r="E5" s="16">
        <f t="shared" si="0"/>
        <v>118.21000000000001</v>
      </c>
      <c r="F5" s="16">
        <f t="shared" si="0"/>
        <v>0</v>
      </c>
      <c r="G5" s="16">
        <f t="shared" si="0"/>
        <v>454.6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40.5</v>
      </c>
      <c r="L5" s="16">
        <f t="shared" si="0"/>
        <v>0</v>
      </c>
      <c r="M5" s="16">
        <f t="shared" si="0"/>
        <v>0</v>
      </c>
    </row>
    <row r="6" spans="1:37" s="9" customFormat="1" x14ac:dyDescent="0.45"/>
    <row r="7" spans="1:37" s="27" customFormat="1" x14ac:dyDescent="0.45">
      <c r="A7" s="73"/>
      <c r="B7" s="22" t="s">
        <v>1</v>
      </c>
      <c r="C7" s="22" t="s">
        <v>2</v>
      </c>
      <c r="D7" s="22" t="s">
        <v>4</v>
      </c>
      <c r="E7" s="22" t="s">
        <v>5</v>
      </c>
      <c r="F7" s="22" t="s">
        <v>6</v>
      </c>
      <c r="G7" s="22" t="s">
        <v>7</v>
      </c>
      <c r="H7" s="22" t="s">
        <v>13</v>
      </c>
      <c r="I7" s="22" t="s">
        <v>9</v>
      </c>
      <c r="J7" s="22" t="s">
        <v>14</v>
      </c>
      <c r="K7" s="22" t="s">
        <v>15</v>
      </c>
      <c r="L7" s="22" t="s">
        <v>12</v>
      </c>
      <c r="M7" s="22" t="s">
        <v>3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7" customFormat="1" x14ac:dyDescent="0.45">
      <c r="A8" s="73"/>
      <c r="B8" s="70">
        <v>0</v>
      </c>
      <c r="C8" s="70"/>
      <c r="D8" s="70"/>
      <c r="E8" s="70"/>
      <c r="F8" s="70"/>
      <c r="G8" s="70"/>
      <c r="H8" s="70"/>
      <c r="I8" s="70"/>
      <c r="J8" s="70"/>
      <c r="K8" s="70">
        <v>290</v>
      </c>
      <c r="L8" s="70"/>
      <c r="M8" s="70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7" s="27" customFormat="1" x14ac:dyDescent="0.45">
      <c r="A9" s="73"/>
      <c r="B9" s="70">
        <v>0</v>
      </c>
      <c r="C9" s="70"/>
      <c r="D9" s="70"/>
      <c r="E9" s="70"/>
      <c r="F9" s="70"/>
      <c r="G9" s="70"/>
      <c r="H9" s="70"/>
      <c r="I9" s="70"/>
      <c r="J9" s="70"/>
      <c r="K9" s="70">
        <v>290</v>
      </c>
      <c r="L9" s="70"/>
      <c r="M9" s="70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27" customFormat="1" x14ac:dyDescent="0.45">
      <c r="A10" s="73"/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>
        <v>290</v>
      </c>
      <c r="L10" s="70"/>
      <c r="M10" s="70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27" customFormat="1" x14ac:dyDescent="0.45">
      <c r="A11" s="73"/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>
        <v>290</v>
      </c>
      <c r="L11" s="70"/>
      <c r="M11" s="7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8" customFormat="1" x14ac:dyDescent="0.45">
      <c r="A12" s="18"/>
      <c r="B12" s="17">
        <v>0</v>
      </c>
      <c r="C12" s="17"/>
      <c r="D12" s="17"/>
      <c r="E12" s="17">
        <v>1000</v>
      </c>
      <c r="F12" s="17"/>
      <c r="G12" s="17">
        <v>1500</v>
      </c>
      <c r="H12" s="17"/>
      <c r="I12" s="17"/>
      <c r="J12" s="17"/>
      <c r="K12" s="17">
        <v>290</v>
      </c>
      <c r="L12" s="17"/>
      <c r="M12" s="17"/>
    </row>
    <row r="13" spans="1:37" s="8" customFormat="1" x14ac:dyDescent="0.45">
      <c r="A13" s="18"/>
      <c r="B13" s="24">
        <v>0</v>
      </c>
      <c r="C13" s="24"/>
      <c r="D13" s="24"/>
      <c r="E13" s="24"/>
      <c r="F13" s="24">
        <v>200</v>
      </c>
      <c r="G13" s="24">
        <v>400</v>
      </c>
      <c r="H13" s="24"/>
      <c r="I13" s="24"/>
      <c r="J13" s="24"/>
      <c r="K13" s="24">
        <v>290</v>
      </c>
      <c r="L13" s="24"/>
      <c r="M13" s="24"/>
    </row>
    <row r="14" spans="1:37" s="8" customFormat="1" ht="18" x14ac:dyDescent="0.55000000000000004">
      <c r="A14" s="71" t="s">
        <v>33</v>
      </c>
      <c r="B14" s="16">
        <f>SUM(B8:B13)</f>
        <v>0</v>
      </c>
      <c r="C14" s="16">
        <f t="shared" ref="C14:M14" si="1">SUM(C8:C13)</f>
        <v>0</v>
      </c>
      <c r="D14" s="16">
        <f t="shared" si="1"/>
        <v>0</v>
      </c>
      <c r="E14" s="16">
        <f t="shared" si="1"/>
        <v>1000</v>
      </c>
      <c r="F14" s="16">
        <f t="shared" si="1"/>
        <v>200</v>
      </c>
      <c r="G14" s="16">
        <f t="shared" si="1"/>
        <v>1900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1740</v>
      </c>
      <c r="L14" s="16">
        <f t="shared" si="1"/>
        <v>0</v>
      </c>
      <c r="M14" s="16">
        <f t="shared" si="1"/>
        <v>0</v>
      </c>
    </row>
    <row r="15" spans="1:37" s="8" customFormat="1" x14ac:dyDescent="0.45"/>
    <row r="16" spans="1:37" s="26" customFormat="1" x14ac:dyDescent="0.45">
      <c r="A16" s="23"/>
      <c r="B16" s="22" t="s">
        <v>1</v>
      </c>
      <c r="C16" s="22" t="s">
        <v>2</v>
      </c>
      <c r="D16" s="22" t="s">
        <v>4</v>
      </c>
      <c r="E16" s="22" t="s">
        <v>5</v>
      </c>
      <c r="F16" s="22" t="s">
        <v>6</v>
      </c>
      <c r="G16" s="22" t="s">
        <v>7</v>
      </c>
      <c r="H16" s="22" t="s">
        <v>13</v>
      </c>
      <c r="I16" s="22" t="s">
        <v>9</v>
      </c>
      <c r="J16" s="22" t="s">
        <v>14</v>
      </c>
      <c r="K16" s="22" t="s">
        <v>15</v>
      </c>
      <c r="L16" s="22" t="s">
        <v>12</v>
      </c>
      <c r="M16" s="22" t="s">
        <v>3</v>
      </c>
    </row>
    <row r="17" spans="1:13" s="5" customFormat="1" x14ac:dyDescent="0.45">
      <c r="A17" s="78"/>
      <c r="B17" s="74">
        <v>36.54</v>
      </c>
      <c r="C17" s="78"/>
      <c r="D17" s="78"/>
      <c r="E17" s="74">
        <v>25.35</v>
      </c>
      <c r="F17" s="74"/>
      <c r="G17" s="74"/>
      <c r="H17" s="74"/>
      <c r="I17" s="74"/>
      <c r="J17" s="74"/>
      <c r="K17" s="74"/>
      <c r="L17" s="78"/>
      <c r="M17" s="78"/>
    </row>
    <row r="18" spans="1:13" s="5" customFormat="1" x14ac:dyDescent="0.45">
      <c r="A18" s="78"/>
      <c r="B18" s="78"/>
      <c r="C18" s="78"/>
      <c r="D18" s="78"/>
      <c r="E18" s="74">
        <v>25</v>
      </c>
      <c r="F18" s="74"/>
      <c r="G18" s="74"/>
      <c r="H18" s="74"/>
      <c r="I18" s="74"/>
      <c r="J18" s="74"/>
      <c r="K18" s="74"/>
      <c r="L18" s="78"/>
      <c r="M18" s="78"/>
    </row>
    <row r="19" spans="1:13" s="5" customFormat="1" x14ac:dyDescent="0.45">
      <c r="A19" s="78"/>
      <c r="B19" s="78"/>
      <c r="C19" s="78"/>
      <c r="D19" s="78"/>
      <c r="E19" s="74">
        <v>25</v>
      </c>
      <c r="F19" s="74"/>
      <c r="G19" s="74"/>
      <c r="H19" s="74"/>
      <c r="I19" s="74"/>
      <c r="J19" s="74"/>
      <c r="K19" s="74"/>
      <c r="L19" s="78"/>
      <c r="M19" s="78"/>
    </row>
    <row r="20" spans="1:13" s="5" customFormat="1" x14ac:dyDescent="0.45">
      <c r="A20" s="78"/>
      <c r="B20" s="78"/>
      <c r="C20" s="78"/>
      <c r="D20" s="78"/>
      <c r="E20" s="74">
        <v>35</v>
      </c>
      <c r="F20" s="74"/>
      <c r="G20" s="74"/>
      <c r="H20" s="74">
        <v>100</v>
      </c>
      <c r="I20" s="74"/>
      <c r="J20" s="74"/>
      <c r="K20" s="74"/>
      <c r="L20" s="78"/>
      <c r="M20" s="78"/>
    </row>
    <row r="21" spans="1:13" s="5" customFormat="1" x14ac:dyDescent="0.45">
      <c r="A21" s="78"/>
      <c r="B21" s="84"/>
      <c r="C21" s="84"/>
      <c r="D21" s="84"/>
      <c r="E21" s="75">
        <v>14.65</v>
      </c>
      <c r="F21" s="75">
        <v>100</v>
      </c>
      <c r="G21" s="75"/>
      <c r="H21" s="75">
        <v>100</v>
      </c>
      <c r="I21" s="75">
        <v>125</v>
      </c>
      <c r="J21" s="75">
        <v>175</v>
      </c>
      <c r="K21" s="75"/>
      <c r="L21" s="84"/>
      <c r="M21" s="84"/>
    </row>
    <row r="22" spans="1:13" s="5" customFormat="1" x14ac:dyDescent="0.45">
      <c r="A22" s="78"/>
      <c r="B22" s="84"/>
      <c r="C22" s="84"/>
      <c r="D22" s="84"/>
      <c r="E22" s="75">
        <v>50.16</v>
      </c>
      <c r="F22" s="75">
        <v>33.39</v>
      </c>
      <c r="G22" s="75">
        <v>100</v>
      </c>
      <c r="H22" s="75">
        <v>100</v>
      </c>
      <c r="I22" s="75">
        <v>100</v>
      </c>
      <c r="J22" s="75">
        <v>175</v>
      </c>
      <c r="K22" s="75">
        <v>250</v>
      </c>
      <c r="L22" s="84"/>
      <c r="M22" s="84"/>
    </row>
    <row r="23" spans="1:13" s="5" customFormat="1" x14ac:dyDescent="0.45">
      <c r="A23" s="78"/>
      <c r="B23" s="79"/>
      <c r="C23" s="79"/>
      <c r="D23" s="79"/>
      <c r="E23" s="76">
        <v>75</v>
      </c>
      <c r="F23" s="76">
        <v>100</v>
      </c>
      <c r="G23" s="76">
        <v>16.45</v>
      </c>
      <c r="H23" s="76">
        <v>25</v>
      </c>
      <c r="I23" s="76">
        <v>51.12</v>
      </c>
      <c r="J23" s="76">
        <v>48.88</v>
      </c>
      <c r="K23" s="76">
        <v>150</v>
      </c>
      <c r="L23" s="79"/>
      <c r="M23" s="79"/>
    </row>
    <row r="24" spans="1:13" s="11" customFormat="1" ht="18" x14ac:dyDescent="0.55000000000000004">
      <c r="A24" s="82" t="s">
        <v>16</v>
      </c>
      <c r="B24" s="85">
        <f>SUM(B17:B23)</f>
        <v>36.54</v>
      </c>
      <c r="C24" s="85">
        <f t="shared" ref="C24:M24" si="2">SUM(C17:C23)</f>
        <v>0</v>
      </c>
      <c r="D24" s="85">
        <f t="shared" si="2"/>
        <v>0</v>
      </c>
      <c r="E24" s="85">
        <f t="shared" si="2"/>
        <v>250.16</v>
      </c>
      <c r="F24" s="85">
        <f t="shared" si="2"/>
        <v>233.39</v>
      </c>
      <c r="G24" s="85">
        <f t="shared" si="2"/>
        <v>116.45</v>
      </c>
      <c r="H24" s="85">
        <f t="shared" si="2"/>
        <v>325</v>
      </c>
      <c r="I24" s="85">
        <f t="shared" si="2"/>
        <v>276.12</v>
      </c>
      <c r="J24" s="85">
        <f t="shared" si="2"/>
        <v>398.88</v>
      </c>
      <c r="K24" s="85">
        <f t="shared" si="2"/>
        <v>400</v>
      </c>
      <c r="L24" s="85">
        <f t="shared" si="2"/>
        <v>0</v>
      </c>
      <c r="M24" s="85">
        <f t="shared" si="2"/>
        <v>0</v>
      </c>
    </row>
    <row r="25" spans="1:13" s="11" customFormat="1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29" customFormat="1" x14ac:dyDescent="0.45">
      <c r="A26" s="23"/>
      <c r="B26" s="22" t="s">
        <v>1</v>
      </c>
      <c r="C26" s="22" t="s">
        <v>2</v>
      </c>
      <c r="D26" s="22" t="s">
        <v>4</v>
      </c>
      <c r="E26" s="22" t="s">
        <v>5</v>
      </c>
      <c r="F26" s="22" t="s">
        <v>6</v>
      </c>
      <c r="G26" s="22" t="s">
        <v>7</v>
      </c>
      <c r="H26" s="22" t="s">
        <v>13</v>
      </c>
      <c r="I26" s="22" t="s">
        <v>9</v>
      </c>
      <c r="J26" s="22" t="s">
        <v>14</v>
      </c>
      <c r="K26" s="22" t="s">
        <v>15</v>
      </c>
      <c r="L26" s="22" t="s">
        <v>12</v>
      </c>
      <c r="M26" s="22" t="s">
        <v>3</v>
      </c>
    </row>
    <row r="27" spans="1:13" s="29" customFormat="1" x14ac:dyDescent="0.45">
      <c r="A27" s="81" t="s">
        <v>55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s="29" customFormat="1" x14ac:dyDescent="0.45">
      <c r="A28" s="81" t="s">
        <v>52</v>
      </c>
      <c r="B28" s="70"/>
      <c r="C28" s="70"/>
      <c r="D28" s="70"/>
      <c r="E28" s="70">
        <v>35</v>
      </c>
      <c r="F28" s="70"/>
      <c r="G28" s="70"/>
      <c r="H28" s="70"/>
      <c r="I28" s="70"/>
      <c r="J28" s="70"/>
      <c r="K28" s="70"/>
      <c r="L28" s="70"/>
      <c r="M28" s="70"/>
    </row>
    <row r="29" spans="1:13" s="29" customFormat="1" x14ac:dyDescent="0.45">
      <c r="A29" s="81" t="s">
        <v>48</v>
      </c>
      <c r="B29" s="70"/>
      <c r="C29" s="70"/>
      <c r="D29" s="70">
        <v>0.9</v>
      </c>
      <c r="E29" s="70"/>
      <c r="F29" s="70"/>
      <c r="G29" s="70"/>
      <c r="H29" s="70"/>
      <c r="I29" s="70"/>
      <c r="J29" s="70"/>
      <c r="K29" s="70"/>
      <c r="L29" s="70"/>
      <c r="M29" s="70"/>
    </row>
    <row r="30" spans="1:13" s="11" customFormat="1" x14ac:dyDescent="0.45">
      <c r="A30" s="17" t="s">
        <v>22</v>
      </c>
      <c r="B30" s="21">
        <v>40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8" customFormat="1" x14ac:dyDescent="0.45">
      <c r="A31" s="18" t="s">
        <v>37</v>
      </c>
      <c r="B31" s="74">
        <v>1</v>
      </c>
      <c r="C31" s="74">
        <v>15.97</v>
      </c>
      <c r="D31" s="74">
        <v>1</v>
      </c>
      <c r="E31" s="74">
        <v>1</v>
      </c>
      <c r="F31" s="74">
        <v>15.97</v>
      </c>
      <c r="G31" s="74">
        <v>1</v>
      </c>
      <c r="H31" s="74">
        <v>1</v>
      </c>
      <c r="I31" s="74">
        <v>15.97</v>
      </c>
      <c r="J31" s="17">
        <v>1</v>
      </c>
      <c r="K31" s="17">
        <v>120.88</v>
      </c>
      <c r="L31" s="17">
        <v>15.97</v>
      </c>
      <c r="M31" s="17"/>
    </row>
    <row r="32" spans="1:13" s="8" customFormat="1" x14ac:dyDescent="0.45">
      <c r="A32" s="18" t="s">
        <v>20</v>
      </c>
      <c r="B32" s="24">
        <v>37.5</v>
      </c>
      <c r="C32" s="24">
        <v>16.350000000000001</v>
      </c>
      <c r="D32" s="24">
        <v>16.350000000000001</v>
      </c>
      <c r="E32" s="24"/>
      <c r="F32" s="79"/>
      <c r="G32" s="24"/>
      <c r="H32" s="24"/>
      <c r="I32" s="24"/>
      <c r="J32" s="24"/>
      <c r="K32" s="24"/>
      <c r="L32" s="24"/>
      <c r="M32" s="24"/>
    </row>
    <row r="33" spans="1:37" s="8" customFormat="1" ht="18" x14ac:dyDescent="0.55000000000000004">
      <c r="A33" s="82" t="s">
        <v>36</v>
      </c>
      <c r="B33" s="83">
        <f>SUM(B27:B32)</f>
        <v>78.5</v>
      </c>
      <c r="C33" s="83">
        <f t="shared" ref="C33:M33" si="3">SUM(C27:C32)</f>
        <v>32.32</v>
      </c>
      <c r="D33" s="83">
        <f t="shared" si="3"/>
        <v>18.25</v>
      </c>
      <c r="E33" s="83">
        <f t="shared" si="3"/>
        <v>36</v>
      </c>
      <c r="F33" s="83">
        <f t="shared" si="3"/>
        <v>15.97</v>
      </c>
      <c r="G33" s="83">
        <f t="shared" si="3"/>
        <v>1</v>
      </c>
      <c r="H33" s="83">
        <f t="shared" si="3"/>
        <v>1</v>
      </c>
      <c r="I33" s="83">
        <f t="shared" si="3"/>
        <v>15.97</v>
      </c>
      <c r="J33" s="83">
        <f t="shared" si="3"/>
        <v>1</v>
      </c>
      <c r="K33" s="83">
        <f t="shared" si="3"/>
        <v>120.88</v>
      </c>
      <c r="L33" s="83">
        <f t="shared" si="3"/>
        <v>15.97</v>
      </c>
      <c r="M33" s="83">
        <f t="shared" si="3"/>
        <v>0</v>
      </c>
    </row>
    <row r="34" spans="1:37" s="8" customFormat="1" x14ac:dyDescent="0.4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37" s="27" customFormat="1" x14ac:dyDescent="0.45">
      <c r="A35" s="73"/>
      <c r="B35" s="22" t="s">
        <v>1</v>
      </c>
      <c r="C35" s="22" t="s">
        <v>2</v>
      </c>
      <c r="D35" s="22" t="s">
        <v>4</v>
      </c>
      <c r="E35" s="22" t="s">
        <v>5</v>
      </c>
      <c r="F35" s="22" t="s">
        <v>6</v>
      </c>
      <c r="G35" s="22" t="s">
        <v>7</v>
      </c>
      <c r="H35" s="22" t="s">
        <v>13</v>
      </c>
      <c r="I35" s="22" t="s">
        <v>9</v>
      </c>
      <c r="J35" s="22" t="s">
        <v>14</v>
      </c>
      <c r="K35" s="22" t="s">
        <v>15</v>
      </c>
      <c r="L35" s="22" t="s">
        <v>12</v>
      </c>
      <c r="M35" s="22" t="s">
        <v>3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1:37" s="8" customFormat="1" x14ac:dyDescent="0.45">
      <c r="A36" s="18"/>
      <c r="B36" s="18"/>
      <c r="C36" s="18"/>
      <c r="D36" s="18">
        <v>50.99</v>
      </c>
      <c r="E36" s="18">
        <v>14.22</v>
      </c>
      <c r="F36" s="18"/>
      <c r="G36" s="18"/>
      <c r="H36" s="18"/>
      <c r="I36" s="18"/>
      <c r="J36" s="18"/>
      <c r="K36" s="18"/>
      <c r="L36" s="18"/>
      <c r="M36" s="18"/>
    </row>
    <row r="37" spans="1:37" s="8" customFormat="1" x14ac:dyDescent="0.4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37" s="8" customFormat="1" x14ac:dyDescent="0.45">
      <c r="A38" s="18"/>
      <c r="B38" s="20"/>
      <c r="C38" s="20"/>
      <c r="D38" s="20"/>
      <c r="E38" s="20">
        <v>-14.22</v>
      </c>
      <c r="F38" s="20"/>
      <c r="G38" s="20"/>
      <c r="H38" s="20"/>
      <c r="I38" s="20">
        <v>60.21</v>
      </c>
      <c r="J38" s="20"/>
      <c r="K38" s="20"/>
      <c r="L38" s="20"/>
      <c r="M38" s="20"/>
    </row>
    <row r="39" spans="1:37" s="8" customFormat="1" ht="18" x14ac:dyDescent="0.55000000000000004">
      <c r="A39" s="71" t="s">
        <v>38</v>
      </c>
      <c r="B39" s="16">
        <v>0</v>
      </c>
      <c r="C39" s="16">
        <v>0</v>
      </c>
      <c r="D39" s="16">
        <f>SUM(D36:D38)</f>
        <v>50.99</v>
      </c>
      <c r="E39" s="16">
        <f>SUM(E36:E38)</f>
        <v>0</v>
      </c>
      <c r="F39" s="16">
        <f>SUM(F36)</f>
        <v>0</v>
      </c>
      <c r="G39" s="16">
        <f t="shared" ref="G39:L39" si="4">SUM(G36:G38)</f>
        <v>0</v>
      </c>
      <c r="H39" s="16">
        <f t="shared" si="4"/>
        <v>0</v>
      </c>
      <c r="I39" s="16">
        <f t="shared" si="4"/>
        <v>60.21</v>
      </c>
      <c r="J39" s="16">
        <f t="shared" si="4"/>
        <v>0</v>
      </c>
      <c r="K39" s="16">
        <f t="shared" si="4"/>
        <v>0</v>
      </c>
      <c r="L39" s="16">
        <f t="shared" si="4"/>
        <v>0</v>
      </c>
      <c r="M39" s="18"/>
    </row>
    <row r="40" spans="1:37" s="6" customFormat="1" x14ac:dyDescent="0.45">
      <c r="B40" s="5"/>
      <c r="C40" s="12"/>
      <c r="D40" s="5"/>
      <c r="E40" s="5"/>
      <c r="F40" s="12"/>
      <c r="G40" s="12"/>
      <c r="H40" s="12"/>
      <c r="I40" s="12"/>
      <c r="J40" s="12"/>
      <c r="K40" s="12"/>
      <c r="L40" s="12"/>
    </row>
    <row r="41" spans="1:37" s="28" customFormat="1" x14ac:dyDescent="0.45">
      <c r="A41" s="72"/>
      <c r="B41" s="22" t="s">
        <v>1</v>
      </c>
      <c r="C41" s="22" t="s">
        <v>2</v>
      </c>
      <c r="D41" s="22" t="s">
        <v>4</v>
      </c>
      <c r="E41" s="22" t="s">
        <v>5</v>
      </c>
      <c r="F41" s="22" t="s">
        <v>6</v>
      </c>
      <c r="G41" s="22" t="s">
        <v>7</v>
      </c>
      <c r="H41" s="22" t="s">
        <v>13</v>
      </c>
      <c r="I41" s="22" t="s">
        <v>9</v>
      </c>
      <c r="J41" s="22" t="s">
        <v>14</v>
      </c>
      <c r="K41" s="22" t="s">
        <v>15</v>
      </c>
      <c r="L41" s="22" t="s">
        <v>12</v>
      </c>
      <c r="M41" s="22" t="s">
        <v>3</v>
      </c>
    </row>
    <row r="42" spans="1:37" s="28" customFormat="1" x14ac:dyDescent="0.45">
      <c r="A42" s="72"/>
      <c r="B42" s="77">
        <v>0</v>
      </c>
      <c r="C42" s="23"/>
      <c r="D42" s="23"/>
      <c r="E42" s="23"/>
      <c r="F42" s="23"/>
      <c r="G42" s="23"/>
      <c r="H42" s="23"/>
      <c r="I42" s="23"/>
      <c r="J42" s="70">
        <v>68.91</v>
      </c>
      <c r="K42" s="23"/>
      <c r="L42" s="23"/>
      <c r="M42" s="23"/>
    </row>
    <row r="43" spans="1:37" s="6" customFormat="1" x14ac:dyDescent="0.45">
      <c r="A43" s="46"/>
      <c r="B43" s="74">
        <v>0</v>
      </c>
      <c r="C43" s="19">
        <v>78.150000000000006</v>
      </c>
      <c r="D43" s="78"/>
      <c r="E43" s="78"/>
      <c r="F43" s="19"/>
      <c r="G43" s="19"/>
      <c r="H43" s="19"/>
      <c r="I43" s="19"/>
      <c r="J43" s="19">
        <v>92.4</v>
      </c>
      <c r="K43" s="19">
        <v>70.84</v>
      </c>
      <c r="L43" s="19"/>
      <c r="M43" s="18"/>
    </row>
    <row r="44" spans="1:37" s="6" customFormat="1" x14ac:dyDescent="0.45">
      <c r="A44" s="46"/>
      <c r="B44" s="76">
        <v>0</v>
      </c>
      <c r="C44" s="20">
        <v>21.18</v>
      </c>
      <c r="D44" s="79"/>
      <c r="E44" s="79"/>
      <c r="F44" s="20"/>
      <c r="G44" s="20"/>
      <c r="H44" s="20"/>
      <c r="I44" s="20"/>
      <c r="J44" s="20">
        <v>62.76</v>
      </c>
      <c r="K44" s="20">
        <v>76.23</v>
      </c>
      <c r="L44" s="20"/>
      <c r="M44" s="20"/>
    </row>
    <row r="45" spans="1:37" s="6" customFormat="1" ht="18" x14ac:dyDescent="0.55000000000000004">
      <c r="A45" s="71" t="s">
        <v>39</v>
      </c>
      <c r="B45" s="80">
        <f>SUM(B42:B44)</f>
        <v>0</v>
      </c>
      <c r="C45" s="80">
        <f t="shared" ref="C45:M45" si="5">SUM(C42:C44)</f>
        <v>99.330000000000013</v>
      </c>
      <c r="D45" s="80">
        <f t="shared" si="5"/>
        <v>0</v>
      </c>
      <c r="E45" s="80">
        <f t="shared" si="5"/>
        <v>0</v>
      </c>
      <c r="F45" s="80">
        <f t="shared" si="5"/>
        <v>0</v>
      </c>
      <c r="G45" s="80">
        <f t="shared" si="5"/>
        <v>0</v>
      </c>
      <c r="H45" s="80">
        <f t="shared" si="5"/>
        <v>0</v>
      </c>
      <c r="I45" s="80">
        <f t="shared" si="5"/>
        <v>0</v>
      </c>
      <c r="J45" s="80">
        <f t="shared" si="5"/>
        <v>224.07</v>
      </c>
      <c r="K45" s="80">
        <f t="shared" si="5"/>
        <v>147.07</v>
      </c>
      <c r="L45" s="80">
        <f t="shared" si="5"/>
        <v>0</v>
      </c>
      <c r="M45" s="80">
        <f t="shared" si="5"/>
        <v>0</v>
      </c>
    </row>
    <row r="46" spans="1:37" s="6" customFormat="1" x14ac:dyDescent="0.45">
      <c r="B46" s="12"/>
      <c r="C46" s="12"/>
      <c r="D46" s="12"/>
      <c r="E46" s="5"/>
      <c r="F46" s="5"/>
      <c r="G46" s="12"/>
      <c r="H46" s="12"/>
      <c r="I46" s="12"/>
      <c r="J46" s="12"/>
      <c r="K46" s="12"/>
      <c r="L46" s="12"/>
    </row>
    <row r="47" spans="1:37" s="27" customFormat="1" x14ac:dyDescent="0.45">
      <c r="A47" s="73"/>
      <c r="B47" s="22" t="s">
        <v>1</v>
      </c>
      <c r="C47" s="22" t="s">
        <v>2</v>
      </c>
      <c r="D47" s="22" t="s">
        <v>4</v>
      </c>
      <c r="E47" s="22" t="s">
        <v>5</v>
      </c>
      <c r="F47" s="22" t="s">
        <v>6</v>
      </c>
      <c r="G47" s="22" t="s">
        <v>7</v>
      </c>
      <c r="H47" s="22" t="s">
        <v>13</v>
      </c>
      <c r="I47" s="22" t="s">
        <v>9</v>
      </c>
      <c r="J47" s="22" t="s">
        <v>14</v>
      </c>
      <c r="K47" s="22" t="s">
        <v>15</v>
      </c>
      <c r="L47" s="22" t="s">
        <v>12</v>
      </c>
      <c r="M47" s="22" t="s">
        <v>3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6" customFormat="1" x14ac:dyDescent="0.45">
      <c r="A48" s="46"/>
      <c r="B48" s="74"/>
      <c r="C48" s="74"/>
      <c r="D48" s="74">
        <v>1029.98</v>
      </c>
      <c r="E48" s="74">
        <v>1036.6500000000001</v>
      </c>
      <c r="F48" s="74">
        <v>1041.25</v>
      </c>
      <c r="G48" s="74">
        <v>1039.73</v>
      </c>
      <c r="H48" s="74"/>
      <c r="I48" s="74">
        <v>1039.83</v>
      </c>
      <c r="J48" s="74">
        <v>1041</v>
      </c>
      <c r="K48" s="74"/>
      <c r="L48" s="74"/>
      <c r="M48" s="74"/>
    </row>
    <row r="49" spans="1:14" s="6" customFormat="1" x14ac:dyDescent="0.45">
      <c r="A49" s="46"/>
      <c r="B49" s="75"/>
      <c r="C49" s="75"/>
      <c r="D49" s="75">
        <v>1040.3699999999999</v>
      </c>
      <c r="E49" s="75"/>
      <c r="F49" s="75"/>
      <c r="G49" s="75"/>
      <c r="H49" s="75"/>
      <c r="I49" s="75">
        <v>1040.96</v>
      </c>
      <c r="J49" s="75"/>
      <c r="K49" s="75"/>
      <c r="L49" s="75"/>
      <c r="M49" s="74"/>
    </row>
    <row r="50" spans="1:14" s="6" customFormat="1" x14ac:dyDescent="0.45">
      <c r="A50" s="46"/>
      <c r="B50" s="76"/>
      <c r="C50" s="76"/>
      <c r="D50" s="76">
        <v>1032.96</v>
      </c>
      <c r="E50" s="76"/>
      <c r="F50" s="76"/>
      <c r="G50" s="76"/>
      <c r="H50" s="76"/>
      <c r="I50" s="76">
        <v>1037.81</v>
      </c>
      <c r="J50" s="76"/>
      <c r="K50" s="76"/>
      <c r="L50" s="76"/>
      <c r="M50" s="76"/>
    </row>
    <row r="51" spans="1:14" s="6" customFormat="1" ht="18" x14ac:dyDescent="0.55000000000000004">
      <c r="A51" s="71" t="s">
        <v>53</v>
      </c>
      <c r="B51" s="16">
        <f>SUM(B48)</f>
        <v>0</v>
      </c>
      <c r="C51" s="16">
        <f>SUM(C48:C50)</f>
        <v>0</v>
      </c>
      <c r="D51" s="16">
        <f>SUM(D48:D50)</f>
        <v>3103.31</v>
      </c>
      <c r="E51" s="16">
        <f t="shared" ref="E51:M51" si="6">SUM(E48:E50)</f>
        <v>1036.6500000000001</v>
      </c>
      <c r="F51" s="16">
        <f t="shared" si="6"/>
        <v>1041.25</v>
      </c>
      <c r="G51" s="16">
        <f t="shared" si="6"/>
        <v>1039.73</v>
      </c>
      <c r="H51" s="16">
        <f t="shared" si="6"/>
        <v>0</v>
      </c>
      <c r="I51" s="16">
        <f t="shared" si="6"/>
        <v>3118.6</v>
      </c>
      <c r="J51" s="16">
        <f t="shared" si="6"/>
        <v>1041</v>
      </c>
      <c r="K51" s="16">
        <f t="shared" si="6"/>
        <v>0</v>
      </c>
      <c r="L51" s="16">
        <f t="shared" si="6"/>
        <v>0</v>
      </c>
      <c r="M51" s="16">
        <f t="shared" si="6"/>
        <v>0</v>
      </c>
      <c r="N51" s="7"/>
    </row>
    <row r="52" spans="1:14" s="6" customFormat="1" x14ac:dyDescent="0.45"/>
    <row r="53" spans="1:14" s="28" customFormat="1" x14ac:dyDescent="0.45">
      <c r="A53" s="72"/>
      <c r="B53" s="22" t="s">
        <v>1</v>
      </c>
      <c r="C53" s="22" t="s">
        <v>2</v>
      </c>
      <c r="D53" s="22" t="s">
        <v>4</v>
      </c>
      <c r="E53" s="22" t="s">
        <v>5</v>
      </c>
      <c r="F53" s="22" t="s">
        <v>6</v>
      </c>
      <c r="G53" s="22" t="s">
        <v>7</v>
      </c>
      <c r="H53" s="22" t="s">
        <v>13</v>
      </c>
      <c r="I53" s="22" t="s">
        <v>9</v>
      </c>
      <c r="J53" s="22" t="s">
        <v>14</v>
      </c>
      <c r="K53" s="22" t="s">
        <v>15</v>
      </c>
      <c r="L53" s="22" t="s">
        <v>12</v>
      </c>
      <c r="M53" s="22" t="s">
        <v>3</v>
      </c>
    </row>
    <row r="54" spans="1:14" s="6" customFormat="1" x14ac:dyDescent="0.45">
      <c r="A54" s="46"/>
      <c r="B54" s="20"/>
      <c r="C54" s="20"/>
      <c r="D54" s="20">
        <v>42</v>
      </c>
      <c r="E54" s="20"/>
      <c r="F54" s="20"/>
      <c r="G54" s="20"/>
      <c r="H54" s="20"/>
      <c r="I54" s="20"/>
      <c r="J54" s="20"/>
      <c r="K54" s="20"/>
      <c r="L54" s="20"/>
      <c r="M54" s="20"/>
    </row>
    <row r="55" spans="1:14" s="7" customFormat="1" ht="18" x14ac:dyDescent="0.55000000000000004">
      <c r="A55" s="71" t="s">
        <v>40</v>
      </c>
      <c r="B55" s="16">
        <f>SUM(B54)</f>
        <v>0</v>
      </c>
      <c r="C55" s="16">
        <f t="shared" ref="C55:M55" si="7">SUM(C54)</f>
        <v>0</v>
      </c>
      <c r="D55" s="16">
        <f>SUM(D54)</f>
        <v>42</v>
      </c>
      <c r="E55" s="16">
        <f t="shared" si="7"/>
        <v>0</v>
      </c>
      <c r="F55" s="16">
        <f t="shared" si="7"/>
        <v>0</v>
      </c>
      <c r="G55" s="16">
        <f t="shared" si="7"/>
        <v>0</v>
      </c>
      <c r="H55" s="16">
        <f t="shared" si="7"/>
        <v>0</v>
      </c>
      <c r="I55" s="16">
        <f t="shared" si="7"/>
        <v>0</v>
      </c>
      <c r="J55" s="16">
        <f t="shared" si="7"/>
        <v>0</v>
      </c>
      <c r="K55" s="16">
        <f t="shared" si="7"/>
        <v>0</v>
      </c>
      <c r="L55" s="16">
        <f t="shared" si="7"/>
        <v>0</v>
      </c>
      <c r="M55" s="16">
        <f t="shared" si="7"/>
        <v>0</v>
      </c>
      <c r="N55" s="6"/>
    </row>
    <row r="56" spans="1:14" s="6" customFormat="1" x14ac:dyDescent="0.45"/>
    <row r="57" spans="1:14" s="6" customFormat="1" x14ac:dyDescent="0.45">
      <c r="A57" s="46"/>
      <c r="B57" s="22" t="s">
        <v>1</v>
      </c>
      <c r="C57" s="22" t="s">
        <v>2</v>
      </c>
      <c r="D57" s="22" t="s">
        <v>4</v>
      </c>
      <c r="E57" s="22" t="s">
        <v>5</v>
      </c>
      <c r="F57" s="22" t="s">
        <v>6</v>
      </c>
      <c r="G57" s="22" t="s">
        <v>7</v>
      </c>
      <c r="H57" s="22" t="s">
        <v>13</v>
      </c>
      <c r="I57" s="22" t="s">
        <v>9</v>
      </c>
      <c r="J57" s="22" t="s">
        <v>14</v>
      </c>
      <c r="K57" s="22" t="s">
        <v>15</v>
      </c>
      <c r="L57" s="22" t="s">
        <v>12</v>
      </c>
      <c r="M57" s="22" t="s">
        <v>3</v>
      </c>
    </row>
    <row r="58" spans="1:14" s="6" customFormat="1" x14ac:dyDescent="0.45">
      <c r="A58" s="46"/>
      <c r="B58" s="70"/>
      <c r="C58" s="70"/>
      <c r="D58" s="70">
        <v>119.97</v>
      </c>
      <c r="E58" s="70"/>
      <c r="F58" s="70"/>
      <c r="G58" s="70"/>
      <c r="H58" s="70"/>
      <c r="I58" s="70"/>
      <c r="J58" s="70"/>
      <c r="K58" s="70"/>
      <c r="L58" s="70"/>
      <c r="M58" s="70"/>
    </row>
    <row r="59" spans="1:14" s="6" customFormat="1" x14ac:dyDescent="0.45">
      <c r="A59" s="46" t="s">
        <v>47</v>
      </c>
      <c r="B59" s="18"/>
      <c r="C59" s="18"/>
      <c r="D59" s="18">
        <v>99.9</v>
      </c>
      <c r="E59" s="18"/>
      <c r="F59" s="18"/>
      <c r="G59" s="18"/>
      <c r="H59" s="18"/>
      <c r="I59" s="18"/>
      <c r="J59" s="18"/>
      <c r="K59" s="18"/>
      <c r="L59" s="18"/>
      <c r="M59" s="18"/>
      <c r="N59"/>
    </row>
    <row r="60" spans="1:14" s="6" customFormat="1" x14ac:dyDescent="0.45">
      <c r="A60" s="46" t="s">
        <v>46</v>
      </c>
      <c r="B60" s="20">
        <v>37.5</v>
      </c>
      <c r="C60" s="20">
        <v>37.5</v>
      </c>
      <c r="D60" s="20">
        <v>37.5</v>
      </c>
      <c r="E60" s="20">
        <v>37.5</v>
      </c>
      <c r="F60" s="20">
        <v>37.5</v>
      </c>
      <c r="G60" s="20">
        <v>37.5</v>
      </c>
      <c r="H60" s="20">
        <v>37.5</v>
      </c>
      <c r="I60" s="20">
        <v>37.5</v>
      </c>
      <c r="J60" s="20">
        <v>37.5</v>
      </c>
      <c r="K60" s="20">
        <v>37.5</v>
      </c>
      <c r="L60" s="20"/>
      <c r="M60" s="20"/>
      <c r="N60"/>
    </row>
    <row r="61" spans="1:14" s="6" customFormat="1" ht="18" x14ac:dyDescent="0.55000000000000004">
      <c r="A61" s="71" t="s">
        <v>45</v>
      </c>
      <c r="B61" s="16">
        <f t="shared" ref="B61:C61" si="8">SUM(B58:B60)</f>
        <v>37.5</v>
      </c>
      <c r="C61" s="16">
        <f t="shared" si="8"/>
        <v>37.5</v>
      </c>
      <c r="D61" s="16">
        <f>SUM(D58:D60)</f>
        <v>257.37</v>
      </c>
      <c r="E61" s="16">
        <f t="shared" ref="E61" si="9">SUM(E58:E60)</f>
        <v>37.5</v>
      </c>
      <c r="F61" s="16">
        <f t="shared" ref="F61:G61" si="10">SUM(F58:F60)</f>
        <v>37.5</v>
      </c>
      <c r="G61" s="16">
        <f t="shared" si="10"/>
        <v>37.5</v>
      </c>
      <c r="H61" s="16">
        <f t="shared" ref="H61" si="11">SUM(H58:H60)</f>
        <v>37.5</v>
      </c>
      <c r="I61" s="16">
        <f t="shared" ref="I61:J61" si="12">SUM(I58:I60)</f>
        <v>37.5</v>
      </c>
      <c r="J61" s="16">
        <f t="shared" si="12"/>
        <v>37.5</v>
      </c>
      <c r="K61" s="16">
        <f t="shared" ref="K61" si="13">SUM(K58:K60)</f>
        <v>37.5</v>
      </c>
      <c r="L61" s="16">
        <f t="shared" ref="L61:M61" si="14">SUM(L58:L60)</f>
        <v>0</v>
      </c>
      <c r="M61" s="16">
        <f t="shared" si="14"/>
        <v>0</v>
      </c>
      <c r="N61" s="2"/>
    </row>
    <row r="62" spans="1:14" s="6" customFormat="1" x14ac:dyDescent="0.4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28" customFormat="1" x14ac:dyDescent="0.45">
      <c r="A63" s="72"/>
      <c r="B63" s="22" t="s">
        <v>1</v>
      </c>
      <c r="C63" s="22" t="s">
        <v>2</v>
      </c>
      <c r="D63" s="22" t="s">
        <v>4</v>
      </c>
      <c r="E63" s="22" t="s">
        <v>5</v>
      </c>
      <c r="F63" s="22" t="s">
        <v>6</v>
      </c>
      <c r="G63" s="22" t="s">
        <v>7</v>
      </c>
      <c r="H63" s="22" t="s">
        <v>13</v>
      </c>
      <c r="I63" s="22" t="s">
        <v>9</v>
      </c>
      <c r="J63" s="22" t="s">
        <v>14</v>
      </c>
      <c r="K63" s="22" t="s">
        <v>15</v>
      </c>
      <c r="L63" s="22" t="s">
        <v>12</v>
      </c>
      <c r="M63" s="22" t="s">
        <v>3</v>
      </c>
    </row>
    <row r="64" spans="1:14" x14ac:dyDescent="0.45">
      <c r="A64" s="46"/>
      <c r="B64" s="18"/>
      <c r="C64" s="18"/>
      <c r="D64" s="18">
        <v>198</v>
      </c>
      <c r="E64" s="18"/>
      <c r="F64" s="18"/>
      <c r="G64" s="18"/>
      <c r="H64" s="18"/>
      <c r="I64" s="18"/>
      <c r="J64" s="18"/>
      <c r="K64" s="18"/>
      <c r="L64" s="18"/>
      <c r="M64" s="18"/>
    </row>
    <row r="65" spans="1:13" x14ac:dyDescent="0.45">
      <c r="A65" s="46"/>
      <c r="B65" s="20">
        <v>180</v>
      </c>
      <c r="C65" s="20">
        <v>180</v>
      </c>
      <c r="D65" s="20">
        <v>198</v>
      </c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8" x14ac:dyDescent="0.55000000000000004">
      <c r="A66" s="71" t="s">
        <v>21</v>
      </c>
      <c r="B66" s="16">
        <f>SUM(B64:B65)</f>
        <v>180</v>
      </c>
      <c r="C66" s="16">
        <f t="shared" ref="C66:M66" si="15">SUM(C64:C65)</f>
        <v>180</v>
      </c>
      <c r="D66" s="16">
        <f t="shared" si="15"/>
        <v>396</v>
      </c>
      <c r="E66" s="16">
        <f t="shared" si="15"/>
        <v>0</v>
      </c>
      <c r="F66" s="16">
        <f t="shared" si="15"/>
        <v>0</v>
      </c>
      <c r="G66" s="16">
        <f t="shared" si="15"/>
        <v>0</v>
      </c>
      <c r="H66" s="16">
        <f t="shared" si="15"/>
        <v>0</v>
      </c>
      <c r="I66" s="16">
        <f t="shared" si="15"/>
        <v>0</v>
      </c>
      <c r="J66" s="16">
        <f t="shared" si="15"/>
        <v>0</v>
      </c>
      <c r="K66" s="16">
        <f t="shared" si="15"/>
        <v>0</v>
      </c>
      <c r="L66" s="16">
        <f t="shared" si="15"/>
        <v>0</v>
      </c>
      <c r="M66" s="16">
        <f t="shared" si="15"/>
        <v>0</v>
      </c>
    </row>
    <row r="68" spans="1:13" s="6" customFormat="1" x14ac:dyDescent="0.45">
      <c r="A68" s="46"/>
      <c r="B68" s="22" t="s">
        <v>1</v>
      </c>
      <c r="C68" s="22" t="s">
        <v>2</v>
      </c>
      <c r="D68" s="22" t="s">
        <v>4</v>
      </c>
      <c r="E68" s="22" t="s">
        <v>5</v>
      </c>
      <c r="F68" s="22" t="s">
        <v>6</v>
      </c>
      <c r="G68" s="22" t="s">
        <v>7</v>
      </c>
      <c r="H68" s="22" t="s">
        <v>13</v>
      </c>
      <c r="I68" s="22" t="s">
        <v>9</v>
      </c>
      <c r="J68" s="22" t="s">
        <v>14</v>
      </c>
      <c r="K68" s="22" t="s">
        <v>15</v>
      </c>
      <c r="L68" s="22" t="s">
        <v>12</v>
      </c>
      <c r="M68" s="22" t="s">
        <v>3</v>
      </c>
    </row>
    <row r="69" spans="1:13" s="6" customFormat="1" x14ac:dyDescent="0.45">
      <c r="A69" s="46"/>
      <c r="B69" s="70">
        <v>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spans="1:13" x14ac:dyDescent="0.45">
      <c r="A70" s="46"/>
      <c r="B70" s="24">
        <v>0</v>
      </c>
      <c r="C70" s="24"/>
      <c r="D70" s="24"/>
      <c r="E70" s="24"/>
      <c r="F70" s="24"/>
      <c r="G70" s="24">
        <v>1000</v>
      </c>
      <c r="H70" s="24">
        <v>2050</v>
      </c>
      <c r="I70" s="24"/>
      <c r="J70" s="24"/>
      <c r="K70" s="24"/>
      <c r="L70" s="24"/>
      <c r="M70" s="24"/>
    </row>
    <row r="71" spans="1:13" ht="18" x14ac:dyDescent="0.55000000000000004">
      <c r="A71" s="71" t="s">
        <v>23</v>
      </c>
      <c r="B71" s="16">
        <f>SUM(B69:B70)</f>
        <v>0</v>
      </c>
      <c r="C71" s="16">
        <f t="shared" ref="C71:M71" si="16">SUM(C69:C70)</f>
        <v>0</v>
      </c>
      <c r="D71" s="16">
        <f t="shared" si="16"/>
        <v>0</v>
      </c>
      <c r="E71" s="16">
        <f t="shared" si="16"/>
        <v>0</v>
      </c>
      <c r="F71" s="16">
        <f t="shared" si="16"/>
        <v>0</v>
      </c>
      <c r="G71" s="16">
        <f t="shared" si="16"/>
        <v>1000</v>
      </c>
      <c r="H71" s="16">
        <f t="shared" si="16"/>
        <v>2050</v>
      </c>
      <c r="I71" s="16">
        <f t="shared" si="16"/>
        <v>0</v>
      </c>
      <c r="J71" s="16">
        <f t="shared" si="16"/>
        <v>0</v>
      </c>
      <c r="K71" s="16">
        <f t="shared" si="16"/>
        <v>0</v>
      </c>
      <c r="L71" s="16">
        <f t="shared" si="16"/>
        <v>0</v>
      </c>
      <c r="M71" s="16">
        <f t="shared" si="16"/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88E4-A2CA-4971-9BBD-E02FBE006BDE}">
  <sheetPr>
    <tabColor theme="4"/>
  </sheetPr>
  <dimension ref="A1:P40"/>
  <sheetViews>
    <sheetView topLeftCell="A34" zoomScale="110" zoomScaleNormal="110" workbookViewId="0">
      <selection activeCell="N14" sqref="N14"/>
    </sheetView>
  </sheetViews>
  <sheetFormatPr defaultRowHeight="14.25" x14ac:dyDescent="0.45"/>
  <cols>
    <col min="1" max="1" width="22.796875" style="2" bestFit="1" customWidth="1"/>
    <col min="2" max="3" width="9.06640625" bestFit="1" customWidth="1"/>
    <col min="4" max="4" width="9.73046875" bestFit="1" customWidth="1"/>
    <col min="5" max="5" width="9.06640625" bestFit="1" customWidth="1"/>
    <col min="6" max="6" width="9.33203125" bestFit="1" customWidth="1"/>
    <col min="8" max="8" width="10.1328125" customWidth="1"/>
    <col min="9" max="10" width="10.1328125" bestFit="1" customWidth="1"/>
    <col min="11" max="11" width="8.73046875" bestFit="1" customWidth="1"/>
    <col min="12" max="12" width="8.73046875" customWidth="1"/>
    <col min="13" max="13" width="9.6640625" bestFit="1" customWidth="1"/>
    <col min="14" max="14" width="11.3984375" customWidth="1"/>
    <col min="15" max="16" width="9.73046875" bestFit="1" customWidth="1"/>
  </cols>
  <sheetData>
    <row r="1" spans="1:16" s="2" customFormat="1" x14ac:dyDescent="0.45">
      <c r="A1" s="32" t="s">
        <v>25</v>
      </c>
      <c r="B1" s="33" t="s">
        <v>1</v>
      </c>
      <c r="C1" s="33" t="s">
        <v>2</v>
      </c>
      <c r="D1" s="33" t="s">
        <v>4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3</v>
      </c>
      <c r="N1" s="34" t="s">
        <v>60</v>
      </c>
      <c r="O1" s="34" t="s">
        <v>17</v>
      </c>
      <c r="P1" s="34" t="s">
        <v>32</v>
      </c>
    </row>
    <row r="2" spans="1:16" s="1" customFormat="1" x14ac:dyDescent="0.45">
      <c r="A2" s="35" t="s">
        <v>42</v>
      </c>
      <c r="B2" s="36">
        <f>'2019-20 Projected Detail'!B51</f>
        <v>0</v>
      </c>
      <c r="C2" s="36">
        <f>'2019-20 Projected Detail'!C51</f>
        <v>0</v>
      </c>
      <c r="D2" s="36">
        <f>'2019-20 Projected Detail'!D51</f>
        <v>3103.31</v>
      </c>
      <c r="E2" s="36">
        <f>'2019-20 Projected Detail'!E51</f>
        <v>1036.6500000000001</v>
      </c>
      <c r="F2" s="36">
        <f>'2019-20 Projected Detail'!F51</f>
        <v>1041.25</v>
      </c>
      <c r="G2" s="36">
        <f>'2019-20 Projected Detail'!G51</f>
        <v>1039.73</v>
      </c>
      <c r="H2" s="36">
        <f>'2019-20 Projected Detail'!H51</f>
        <v>0</v>
      </c>
      <c r="I2" s="36">
        <f>'2019-20 Projected Detail'!I51</f>
        <v>3118.6</v>
      </c>
      <c r="J2" s="36">
        <f>'2019-20 Projected Detail'!J51</f>
        <v>1041</v>
      </c>
      <c r="K2" s="36">
        <f>'2019-20 Projected Detail'!K51</f>
        <v>1040</v>
      </c>
      <c r="L2" s="36">
        <f>'2019-20 Projected Detail'!L51</f>
        <v>1040</v>
      </c>
      <c r="M2" s="47">
        <f>'2019-20 Projected Detail'!M51</f>
        <v>1040</v>
      </c>
      <c r="N2" s="37">
        <f t="shared" ref="N2:N11" si="0">SUM(B2:M2)</f>
        <v>13500.54</v>
      </c>
      <c r="O2" s="38">
        <v>14400</v>
      </c>
      <c r="P2" s="35">
        <f>O2-N2</f>
        <v>899.45999999999913</v>
      </c>
    </row>
    <row r="3" spans="1:16" s="1" customFormat="1" x14ac:dyDescent="0.45">
      <c r="A3" s="35" t="s">
        <v>43</v>
      </c>
      <c r="B3" s="36">
        <f>'2019-20 Actual Detail'!B39</f>
        <v>0</v>
      </c>
      <c r="C3" s="36">
        <f>'2019-20 Actual Detail'!C39</f>
        <v>0</v>
      </c>
      <c r="D3" s="36">
        <f>'2019-20 Actual Detail'!D39</f>
        <v>50.99</v>
      </c>
      <c r="E3" s="36">
        <f>'2019-20 Actual Detail'!E39</f>
        <v>0</v>
      </c>
      <c r="F3" s="36">
        <f>'2019-20 Actual Detail'!F39</f>
        <v>0</v>
      </c>
      <c r="G3" s="36">
        <f>'2019-20 Actual Detail'!G39</f>
        <v>0</v>
      </c>
      <c r="H3" s="36">
        <f>'2019-20 Actual Detail'!H39</f>
        <v>0</v>
      </c>
      <c r="I3" s="36">
        <f>'2019-20 Actual Detail'!I39</f>
        <v>60.21</v>
      </c>
      <c r="J3" s="36">
        <f>'2019-20 Actual Detail'!J39</f>
        <v>0</v>
      </c>
      <c r="K3" s="36">
        <f>'2019-20 Actual Detail'!K39</f>
        <v>0</v>
      </c>
      <c r="L3" s="36">
        <f>'2019-20 Actual Detail'!L39</f>
        <v>0</v>
      </c>
      <c r="M3" s="36">
        <f>'2019-20 Actual Detail'!M39</f>
        <v>0</v>
      </c>
      <c r="N3" s="36">
        <f t="shared" si="0"/>
        <v>111.2</v>
      </c>
      <c r="O3" s="38">
        <v>2940</v>
      </c>
      <c r="P3" s="35">
        <f t="shared" ref="P3:P10" si="1">O3-N3</f>
        <v>2828.8</v>
      </c>
    </row>
    <row r="4" spans="1:16" s="1" customFormat="1" x14ac:dyDescent="0.45">
      <c r="A4" s="35" t="s">
        <v>44</v>
      </c>
      <c r="B4" s="36">
        <f>'2019-20 Actual Detail'!B45</f>
        <v>0</v>
      </c>
      <c r="C4" s="36">
        <f>'2019-20 Actual Detail'!C45</f>
        <v>99.330000000000013</v>
      </c>
      <c r="D4" s="36">
        <f>'2019-20 Actual Detail'!D45</f>
        <v>0</v>
      </c>
      <c r="E4" s="36">
        <f>'2019-20 Actual Detail'!E45</f>
        <v>0</v>
      </c>
      <c r="F4" s="36">
        <f>'2019-20 Actual Detail'!F45</f>
        <v>0</v>
      </c>
      <c r="G4" s="36">
        <f>'2019-20 Actual Detail'!G45</f>
        <v>0</v>
      </c>
      <c r="H4" s="36">
        <f>'2019-20 Actual Detail'!H45</f>
        <v>0</v>
      </c>
      <c r="I4" s="36">
        <f>'2019-20 Actual Detail'!I45</f>
        <v>0</v>
      </c>
      <c r="J4" s="36">
        <f>'2019-20 Actual Detail'!J45</f>
        <v>224.07</v>
      </c>
      <c r="K4" s="36">
        <f>'2019-20 Actual Detail'!K45</f>
        <v>147.07</v>
      </c>
      <c r="L4" s="47">
        <v>200</v>
      </c>
      <c r="M4" s="47">
        <v>200</v>
      </c>
      <c r="N4" s="36">
        <f t="shared" si="0"/>
        <v>870.47</v>
      </c>
      <c r="O4" s="38">
        <v>1200</v>
      </c>
      <c r="P4" s="35">
        <f t="shared" si="1"/>
        <v>329.53</v>
      </c>
    </row>
    <row r="5" spans="1:16" s="1" customFormat="1" x14ac:dyDescent="0.45">
      <c r="A5" s="35" t="s">
        <v>23</v>
      </c>
      <c r="B5" s="36">
        <f>'2019-20 Actual Detail'!B71</f>
        <v>0</v>
      </c>
      <c r="C5" s="36">
        <f>'2019-20 Actual Detail'!C71</f>
        <v>0</v>
      </c>
      <c r="D5" s="36">
        <f>'2019-20 Actual Detail'!D71</f>
        <v>0</v>
      </c>
      <c r="E5" s="36">
        <f>'2019-20 Actual Detail'!E71</f>
        <v>0</v>
      </c>
      <c r="F5" s="36">
        <f>'2019-20 Actual Detail'!F71</f>
        <v>0</v>
      </c>
      <c r="G5" s="36">
        <f>'2019-20 Actual Detail'!G71</f>
        <v>1000</v>
      </c>
      <c r="H5" s="36">
        <f>'2019-20 Actual Detail'!H71</f>
        <v>2050</v>
      </c>
      <c r="I5" s="36">
        <f>'2019-20 Actual Detail'!I71</f>
        <v>0</v>
      </c>
      <c r="J5" s="36">
        <f>'2019-20 Actual Detail'!J71</f>
        <v>0</v>
      </c>
      <c r="K5" s="36">
        <f>'2019-20 Actual Detail'!K71</f>
        <v>0</v>
      </c>
      <c r="L5" s="36">
        <f>'2019-20 Actual Detail'!L71</f>
        <v>0</v>
      </c>
      <c r="M5" s="36">
        <f>'2019-20 Actual Detail'!M71</f>
        <v>0</v>
      </c>
      <c r="N5" s="36">
        <f t="shared" si="0"/>
        <v>3050</v>
      </c>
      <c r="O5" s="38">
        <v>8000</v>
      </c>
      <c r="P5" s="35">
        <f t="shared" si="1"/>
        <v>4950</v>
      </c>
    </row>
    <row r="6" spans="1:16" s="1" customFormat="1" x14ac:dyDescent="0.45">
      <c r="A6" s="35" t="s">
        <v>41</v>
      </c>
      <c r="B6" s="36">
        <f>'2019-20 Actual Detail'!B55</f>
        <v>0</v>
      </c>
      <c r="C6" s="36">
        <f>'2019-20 Actual Detail'!C55</f>
        <v>0</v>
      </c>
      <c r="D6" s="36">
        <f>'2019-20 Actual Detail'!D55</f>
        <v>42</v>
      </c>
      <c r="E6" s="36">
        <f>'2019-20 Actual Detail'!E55</f>
        <v>0</v>
      </c>
      <c r="F6" s="36">
        <f>'2019-20 Actual Detail'!F55</f>
        <v>0</v>
      </c>
      <c r="G6" s="36">
        <f>'2019-20 Actual Detail'!G55</f>
        <v>0</v>
      </c>
      <c r="H6" s="36">
        <f>'2019-20 Actual Detail'!H55</f>
        <v>0</v>
      </c>
      <c r="I6" s="36">
        <f>'2019-20 Actual Detail'!I55</f>
        <v>0</v>
      </c>
      <c r="J6" s="36">
        <f>'2019-20 Actual Detail'!J55</f>
        <v>0</v>
      </c>
      <c r="K6" s="36">
        <f>'2019-20 Actual Detail'!K55</f>
        <v>0</v>
      </c>
      <c r="L6" s="53">
        <v>1000</v>
      </c>
      <c r="M6" s="36">
        <f>'2019-20 Actual Detail'!M55</f>
        <v>0</v>
      </c>
      <c r="N6" s="36">
        <f t="shared" si="0"/>
        <v>1042</v>
      </c>
      <c r="O6" s="38">
        <v>3000</v>
      </c>
      <c r="P6" s="35">
        <f t="shared" si="1"/>
        <v>1958</v>
      </c>
    </row>
    <row r="7" spans="1:16" s="1" customFormat="1" x14ac:dyDescent="0.45">
      <c r="A7" s="35" t="s">
        <v>57</v>
      </c>
      <c r="B7" s="36">
        <f>'2019-20 Actual Detail'!B61</f>
        <v>37.5</v>
      </c>
      <c r="C7" s="36">
        <f>'2019-20 Actual Detail'!C61</f>
        <v>37.5</v>
      </c>
      <c r="D7" s="36">
        <f>'2019-20 Actual Detail'!D61</f>
        <v>257.37</v>
      </c>
      <c r="E7" s="36">
        <f>'2019-20 Actual Detail'!E61</f>
        <v>37.5</v>
      </c>
      <c r="F7" s="36">
        <f>'2019-20 Actual Detail'!F61</f>
        <v>37.5</v>
      </c>
      <c r="G7" s="36">
        <f>'2019-20 Actual Detail'!G61</f>
        <v>37.5</v>
      </c>
      <c r="H7" s="36">
        <f>'2019-20 Actual Detail'!H61</f>
        <v>37.5</v>
      </c>
      <c r="I7" s="36">
        <f>'2019-20 Actual Detail'!I61</f>
        <v>37.5</v>
      </c>
      <c r="J7" s="36">
        <f>'2019-20 Actual Detail'!J61</f>
        <v>37.5</v>
      </c>
      <c r="K7" s="36">
        <f>'2019-20 Actual Detail'!K61</f>
        <v>37.5</v>
      </c>
      <c r="L7" s="36">
        <v>37.5</v>
      </c>
      <c r="M7" s="36">
        <v>37.5</v>
      </c>
      <c r="N7" s="36">
        <f>SUM(B7:M7)</f>
        <v>669.87</v>
      </c>
      <c r="O7" s="38">
        <v>600</v>
      </c>
      <c r="P7" s="35">
        <f t="shared" si="1"/>
        <v>-69.87</v>
      </c>
    </row>
    <row r="8" spans="1:16" s="1" customFormat="1" x14ac:dyDescent="0.45">
      <c r="A8" s="35" t="s">
        <v>24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f>'2019-20 Projected'!L44</f>
        <v>0</v>
      </c>
      <c r="L8" s="39">
        <f>'2019-20 Projected'!M44</f>
        <v>0</v>
      </c>
      <c r="M8" s="39">
        <v>0</v>
      </c>
      <c r="N8" s="36">
        <f t="shared" si="0"/>
        <v>0</v>
      </c>
      <c r="O8" s="38">
        <v>400</v>
      </c>
      <c r="P8" s="35">
        <f t="shared" si="1"/>
        <v>400</v>
      </c>
    </row>
    <row r="9" spans="1:16" s="1" customFormat="1" x14ac:dyDescent="0.45">
      <c r="A9" s="35" t="s">
        <v>21</v>
      </c>
      <c r="B9" s="39">
        <f>'2019-20 Actual Detail'!B65</f>
        <v>180</v>
      </c>
      <c r="C9" s="39">
        <f>'2019-20 Actual Detail'!C65</f>
        <v>180</v>
      </c>
      <c r="D9" s="39">
        <f>'2019-20 Actual Detail'!D65</f>
        <v>198</v>
      </c>
      <c r="E9" s="39">
        <f>'2019-20 Actual Detail'!E65</f>
        <v>0</v>
      </c>
      <c r="F9" s="39">
        <f>'2019-20 Actual Detail'!F65</f>
        <v>0</v>
      </c>
      <c r="G9" s="39">
        <f>'2019-20 Actual Detail'!G65</f>
        <v>0</v>
      </c>
      <c r="H9" s="39">
        <f>'2019-20 Actual Detail'!H65</f>
        <v>0</v>
      </c>
      <c r="I9" s="39">
        <f>'2019-20 Actual Detail'!I65</f>
        <v>0</v>
      </c>
      <c r="J9" s="39">
        <f>'2019-20 Actual Detail'!J65</f>
        <v>0</v>
      </c>
      <c r="K9" s="39">
        <f>'2019-20 Actual Detail'!K65</f>
        <v>0</v>
      </c>
      <c r="L9" s="39">
        <f>'2019-20 Actual Detail'!L65</f>
        <v>0</v>
      </c>
      <c r="M9" s="39">
        <f>'2019-20 Actual Detail'!M65</f>
        <v>0</v>
      </c>
      <c r="N9" s="39">
        <f t="shared" si="0"/>
        <v>558</v>
      </c>
      <c r="O9" s="38">
        <v>2160</v>
      </c>
      <c r="P9" s="35">
        <f t="shared" si="1"/>
        <v>1602</v>
      </c>
    </row>
    <row r="10" spans="1:16" s="1" customFormat="1" x14ac:dyDescent="0.45">
      <c r="A10" s="35" t="s">
        <v>56</v>
      </c>
      <c r="B10" s="40">
        <f>'2019-20 Projected Detail'!B34</f>
        <v>78.5</v>
      </c>
      <c r="C10" s="40">
        <f>'2019-20 Projected Detail'!C34</f>
        <v>32.32</v>
      </c>
      <c r="D10" s="40">
        <f>'2019-20 Projected Detail'!D34</f>
        <v>18.25</v>
      </c>
      <c r="E10" s="40">
        <f>'2019-20 Projected Detail'!E34</f>
        <v>36</v>
      </c>
      <c r="F10" s="40">
        <f>'2019-20 Projected Detail'!F34</f>
        <v>15.97</v>
      </c>
      <c r="G10" s="40">
        <f>'2019-20 Projected Detail'!G34</f>
        <v>1</v>
      </c>
      <c r="H10" s="40">
        <f>'2019-20 Projected Detail'!H34</f>
        <v>1</v>
      </c>
      <c r="I10" s="40">
        <f>'2019-20 Projected Detail'!I34</f>
        <v>15.97</v>
      </c>
      <c r="J10" s="40">
        <f>'2019-20 Projected Detail'!J34</f>
        <v>1</v>
      </c>
      <c r="K10" s="40">
        <f>'2019-20 Projected Detail'!K34</f>
        <v>120.88</v>
      </c>
      <c r="L10" s="40">
        <f>'2019-20 Projected Detail'!L34</f>
        <v>15.97</v>
      </c>
      <c r="M10" s="48">
        <f>'2019-20 Projected Detail'!M34</f>
        <v>265.97000000000003</v>
      </c>
      <c r="N10" s="40">
        <f t="shared" si="0"/>
        <v>602.83000000000004</v>
      </c>
      <c r="O10" s="41">
        <v>0</v>
      </c>
      <c r="P10" s="42">
        <f t="shared" si="1"/>
        <v>-602.83000000000004</v>
      </c>
    </row>
    <row r="11" spans="1:16" s="3" customFormat="1" x14ac:dyDescent="0.45">
      <c r="A11" s="37"/>
      <c r="B11" s="37">
        <f>SUM(B2:B9)</f>
        <v>217.5</v>
      </c>
      <c r="C11" s="37">
        <f>SUM(C2:C10)</f>
        <v>349.15000000000003</v>
      </c>
      <c r="D11" s="37">
        <f t="shared" ref="D11:M11" si="2">SUM(D2:D9)</f>
        <v>3651.6699999999996</v>
      </c>
      <c r="E11" s="37">
        <f t="shared" si="2"/>
        <v>1074.1500000000001</v>
      </c>
      <c r="F11" s="37">
        <f t="shared" si="2"/>
        <v>1078.75</v>
      </c>
      <c r="G11" s="37">
        <f t="shared" si="2"/>
        <v>2077.23</v>
      </c>
      <c r="H11" s="37">
        <f t="shared" si="2"/>
        <v>2087.5</v>
      </c>
      <c r="I11" s="37">
        <f t="shared" si="2"/>
        <v>3216.31</v>
      </c>
      <c r="J11" s="37">
        <f t="shared" si="2"/>
        <v>1302.57</v>
      </c>
      <c r="K11" s="37">
        <f t="shared" si="2"/>
        <v>1224.57</v>
      </c>
      <c r="L11" s="37">
        <f t="shared" si="2"/>
        <v>2277.5</v>
      </c>
      <c r="M11" s="37">
        <f t="shared" si="2"/>
        <v>1277.5</v>
      </c>
      <c r="N11" s="37">
        <f t="shared" si="0"/>
        <v>19834.399999999998</v>
      </c>
      <c r="O11" s="43">
        <f>SUM(O2:O10)</f>
        <v>32700</v>
      </c>
      <c r="P11" s="37">
        <f>SUM(P2:P10)</f>
        <v>12295.089999999998</v>
      </c>
    </row>
    <row r="12" spans="1:16" s="3" customFormat="1" x14ac:dyDescent="0.45"/>
    <row r="13" spans="1:16" s="2" customFormat="1" x14ac:dyDescent="0.45">
      <c r="A13" s="32" t="s">
        <v>26</v>
      </c>
      <c r="B13" s="33" t="s">
        <v>1</v>
      </c>
      <c r="C13" s="33" t="s">
        <v>2</v>
      </c>
      <c r="D13" s="33" t="s">
        <v>4</v>
      </c>
      <c r="E13" s="33" t="s">
        <v>5</v>
      </c>
      <c r="F13" s="33" t="s">
        <v>6</v>
      </c>
      <c r="G13" s="33" t="s">
        <v>7</v>
      </c>
      <c r="H13" s="33" t="s">
        <v>8</v>
      </c>
      <c r="I13" s="33" t="s">
        <v>9</v>
      </c>
      <c r="J13" s="33" t="s">
        <v>10</v>
      </c>
      <c r="K13" s="33" t="s">
        <v>11</v>
      </c>
      <c r="L13" s="33" t="s">
        <v>12</v>
      </c>
      <c r="M13" s="33" t="s">
        <v>3</v>
      </c>
      <c r="N13" s="33" t="s">
        <v>60</v>
      </c>
      <c r="O13" s="33" t="s">
        <v>30</v>
      </c>
      <c r="P13" s="33" t="s">
        <v>31</v>
      </c>
    </row>
    <row r="14" spans="1:16" s="1" customFormat="1" x14ac:dyDescent="0.45">
      <c r="A14" s="35" t="s">
        <v>27</v>
      </c>
      <c r="B14" s="36">
        <f>'2019-20 Actual Detail'!B14</f>
        <v>0</v>
      </c>
      <c r="C14" s="36">
        <f>'2019-20 Actual Detail'!C14</f>
        <v>0</v>
      </c>
      <c r="D14" s="36">
        <f>'2019-20 Actual Detail'!D14</f>
        <v>0</v>
      </c>
      <c r="E14" s="36">
        <f>'2019-20 Actual Detail'!E14</f>
        <v>1000</v>
      </c>
      <c r="F14" s="36">
        <f>'2019-20 Actual Detail'!F14</f>
        <v>200</v>
      </c>
      <c r="G14" s="36">
        <f>'2019-20 Actual Detail'!G14</f>
        <v>1900</v>
      </c>
      <c r="H14" s="36">
        <f>'2019-20 Actual Detail'!H14</f>
        <v>0</v>
      </c>
      <c r="I14" s="36">
        <f>'2019-20 Actual Detail'!I14</f>
        <v>0</v>
      </c>
      <c r="J14" s="36">
        <f>'2019-20 Actual Detail'!J14</f>
        <v>0</v>
      </c>
      <c r="K14" s="36">
        <f>'2019-20 Actual Detail'!K14</f>
        <v>1740</v>
      </c>
      <c r="L14" s="53">
        <v>2300</v>
      </c>
      <c r="M14" s="36">
        <v>450</v>
      </c>
      <c r="N14" s="36">
        <f>SUM(B14:M14)</f>
        <v>7590</v>
      </c>
      <c r="O14" s="38">
        <v>4800</v>
      </c>
      <c r="P14" s="36">
        <f>O14-N14</f>
        <v>-2790</v>
      </c>
    </row>
    <row r="15" spans="1:16" s="1" customFormat="1" x14ac:dyDescent="0.45">
      <c r="A15" s="35" t="s">
        <v>28</v>
      </c>
      <c r="B15" s="36">
        <f>'2019-20 Projected'!C42</f>
        <v>0</v>
      </c>
      <c r="C15" s="36">
        <f>'2019-20 Projected'!D42</f>
        <v>0</v>
      </c>
      <c r="D15" s="36">
        <f>'2019-20 Projected'!E42</f>
        <v>0</v>
      </c>
      <c r="E15" s="36">
        <f>'2019-20 Projected'!F42</f>
        <v>0</v>
      </c>
      <c r="F15" s="36">
        <f>'2019-20 Projected'!G42</f>
        <v>0</v>
      </c>
      <c r="G15" s="36">
        <f>'2019-20 Projected'!H42</f>
        <v>0</v>
      </c>
      <c r="H15" s="36">
        <f>'2019-20 Projected'!I42</f>
        <v>0</v>
      </c>
      <c r="I15" s="36">
        <f>'2019-20 Projected'!J42</f>
        <v>0</v>
      </c>
      <c r="J15" s="36">
        <f>'2019-20 Projected'!K42</f>
        <v>0</v>
      </c>
      <c r="K15" s="36">
        <f>'2019-20 Projected'!L42</f>
        <v>0</v>
      </c>
      <c r="L15" s="36">
        <f>'2019-20 Projected'!M42</f>
        <v>0</v>
      </c>
      <c r="M15" s="47">
        <v>1000</v>
      </c>
      <c r="N15" s="36">
        <f>SUM(B15:M15)</f>
        <v>1000</v>
      </c>
      <c r="O15" s="38">
        <v>1100</v>
      </c>
      <c r="P15" s="36">
        <f t="shared" ref="P15:P18" si="3">O15-N15</f>
        <v>100</v>
      </c>
    </row>
    <row r="16" spans="1:16" s="4" customFormat="1" x14ac:dyDescent="0.45">
      <c r="A16" s="44" t="s">
        <v>29</v>
      </c>
      <c r="B16" s="39">
        <f>'2019-20 Projected'!C53</f>
        <v>0</v>
      </c>
      <c r="C16" s="39">
        <f>'2019-20 Projected'!D53</f>
        <v>0</v>
      </c>
      <c r="D16" s="39">
        <f>'2019-20 Projected'!E53</f>
        <v>0</v>
      </c>
      <c r="E16" s="39">
        <f>'2019-20 Projected'!F53</f>
        <v>0</v>
      </c>
      <c r="F16" s="39">
        <f>'2019-20 Projected'!G53</f>
        <v>0</v>
      </c>
      <c r="G16" s="39">
        <f>'2019-20 Projected'!H53</f>
        <v>0</v>
      </c>
      <c r="H16" s="39">
        <f>'2019-20 Projected'!I53</f>
        <v>0</v>
      </c>
      <c r="I16" s="39">
        <f>'2019-20 Projected'!J53</f>
        <v>0</v>
      </c>
      <c r="J16" s="39">
        <f>'2019-20 Projected'!K53</f>
        <v>0</v>
      </c>
      <c r="K16" s="39">
        <f>'2019-20 Projected'!L53</f>
        <v>0</v>
      </c>
      <c r="L16" s="39">
        <f>'2019-20 Projected'!M53</f>
        <v>0</v>
      </c>
      <c r="M16" s="39">
        <f>'2019-20 Projected'!N53</f>
        <v>0</v>
      </c>
      <c r="N16" s="39">
        <f>SUM(B16:M16)</f>
        <v>0</v>
      </c>
      <c r="O16" s="45">
        <v>1500</v>
      </c>
      <c r="P16" s="36">
        <f t="shared" si="3"/>
        <v>1500</v>
      </c>
    </row>
    <row r="17" spans="1:16" s="1" customFormat="1" x14ac:dyDescent="0.45">
      <c r="A17" s="44" t="s">
        <v>64</v>
      </c>
      <c r="B17" s="39">
        <f>'2019-20 Actual Detail'!B24</f>
        <v>36.54</v>
      </c>
      <c r="C17" s="39">
        <f>'2019-20 Actual Detail'!C24</f>
        <v>0</v>
      </c>
      <c r="D17" s="39">
        <f>'2019-20 Actual Detail'!D24</f>
        <v>0</v>
      </c>
      <c r="E17" s="39">
        <f>'2019-20 Actual Detail'!E24</f>
        <v>250.16</v>
      </c>
      <c r="F17" s="39">
        <f>'2019-20 Actual Detail'!F24</f>
        <v>233.39</v>
      </c>
      <c r="G17" s="39">
        <f>'2019-20 Actual Detail'!G24</f>
        <v>116.45</v>
      </c>
      <c r="H17" s="39">
        <f>'2019-20 Actual Detail'!H24</f>
        <v>325</v>
      </c>
      <c r="I17" s="39">
        <f>'2019-20 Actual Detail'!I24</f>
        <v>276.12</v>
      </c>
      <c r="J17" s="39">
        <f>'2019-20 Actual Detail'!J24</f>
        <v>398.88</v>
      </c>
      <c r="K17" s="39">
        <f>'2019-20 Actual Detail'!K24</f>
        <v>400</v>
      </c>
      <c r="L17" s="87">
        <v>400</v>
      </c>
      <c r="M17" s="87">
        <v>400</v>
      </c>
      <c r="N17" s="36">
        <f>SUM(B17:M17)</f>
        <v>2836.54</v>
      </c>
      <c r="O17" s="38">
        <v>9000</v>
      </c>
      <c r="P17" s="36">
        <f t="shared" si="3"/>
        <v>6163.46</v>
      </c>
    </row>
    <row r="18" spans="1:16" s="1" customFormat="1" x14ac:dyDescent="0.45">
      <c r="A18" s="35" t="s">
        <v>49</v>
      </c>
      <c r="B18" s="40">
        <f>'2019-20 Actual Detail'!B5</f>
        <v>0</v>
      </c>
      <c r="C18" s="40">
        <f>'2019-20 Actual Detail'!C5</f>
        <v>0</v>
      </c>
      <c r="D18" s="40">
        <f>'2019-20 Actual Detail'!D5</f>
        <v>3400</v>
      </c>
      <c r="E18" s="40">
        <f>'2019-20 Actual Detail'!E5</f>
        <v>118.21000000000001</v>
      </c>
      <c r="F18" s="40">
        <f>'2019-20 Actual Detail'!F5</f>
        <v>0</v>
      </c>
      <c r="G18" s="40">
        <f>'2019-20 Actual Detail'!G5</f>
        <v>454.6</v>
      </c>
      <c r="H18" s="40">
        <f>'2019-20 Actual Detail'!H5</f>
        <v>0</v>
      </c>
      <c r="I18" s="40">
        <f>'2019-20 Actual Detail'!I5</f>
        <v>0</v>
      </c>
      <c r="J18" s="40">
        <f>'2019-20 Actual Detail'!J5</f>
        <v>0</v>
      </c>
      <c r="K18" s="40">
        <f>'2019-20 Actual Detail'!K5</f>
        <v>40.5</v>
      </c>
      <c r="L18" s="40">
        <f>'2019-20 Actual Detail'!L5</f>
        <v>0</v>
      </c>
      <c r="M18" s="40">
        <f>'2019-20 Actual Detail'!M5</f>
        <v>0</v>
      </c>
      <c r="N18" s="40">
        <f>SUM(B18:M18)</f>
        <v>4013.31</v>
      </c>
      <c r="O18" s="41">
        <v>1200</v>
      </c>
      <c r="P18" s="40">
        <f t="shared" si="3"/>
        <v>-2813.31</v>
      </c>
    </row>
    <row r="19" spans="1:16" s="1" customFormat="1" x14ac:dyDescent="0.45">
      <c r="A19" s="37"/>
      <c r="B19" s="37">
        <f>SUM(B14:B18)</f>
        <v>36.54</v>
      </c>
      <c r="C19" s="37">
        <f>SUM(C14:C18)</f>
        <v>0</v>
      </c>
      <c r="D19" s="37">
        <f>SUM(D14:D18)</f>
        <v>3400</v>
      </c>
      <c r="E19" s="37">
        <f t="shared" ref="E19:M19" si="4">SUM(E14:E18)</f>
        <v>1368.3700000000001</v>
      </c>
      <c r="F19" s="37">
        <f t="shared" si="4"/>
        <v>433.39</v>
      </c>
      <c r="G19" s="37">
        <f t="shared" si="4"/>
        <v>2471.0500000000002</v>
      </c>
      <c r="H19" s="37">
        <f t="shared" si="4"/>
        <v>325</v>
      </c>
      <c r="I19" s="37">
        <f t="shared" si="4"/>
        <v>276.12</v>
      </c>
      <c r="J19" s="37">
        <f t="shared" si="4"/>
        <v>398.88</v>
      </c>
      <c r="K19" s="37">
        <f t="shared" si="4"/>
        <v>2180.5</v>
      </c>
      <c r="L19" s="37">
        <f t="shared" si="4"/>
        <v>2700</v>
      </c>
      <c r="M19" s="37">
        <f t="shared" si="4"/>
        <v>1850</v>
      </c>
      <c r="N19" s="37">
        <f>SUM(N14:N18)</f>
        <v>15439.85</v>
      </c>
      <c r="O19" s="43">
        <f>SUM(O14:O18)</f>
        <v>17600</v>
      </c>
      <c r="P19" s="37">
        <f>SUM(P14:P18)</f>
        <v>2160.15</v>
      </c>
    </row>
    <row r="20" spans="1:16" s="1" customFormat="1" x14ac:dyDescent="0.45">
      <c r="A20" s="3"/>
    </row>
    <row r="21" spans="1:16" s="1" customFormat="1" x14ac:dyDescent="0.45">
      <c r="A21" s="37" t="s">
        <v>34</v>
      </c>
      <c r="B21" s="33" t="s">
        <v>1</v>
      </c>
      <c r="C21" s="33" t="s">
        <v>2</v>
      </c>
      <c r="D21" s="33" t="s">
        <v>4</v>
      </c>
      <c r="E21" s="33" t="s">
        <v>5</v>
      </c>
      <c r="F21" s="33" t="s">
        <v>6</v>
      </c>
      <c r="G21" s="33" t="s">
        <v>7</v>
      </c>
      <c r="H21" s="33" t="s">
        <v>8</v>
      </c>
      <c r="I21" s="33" t="s">
        <v>9</v>
      </c>
      <c r="J21" s="33" t="s">
        <v>10</v>
      </c>
      <c r="K21" s="33" t="s">
        <v>11</v>
      </c>
      <c r="L21" s="33" t="s">
        <v>12</v>
      </c>
      <c r="M21" s="33" t="s">
        <v>3</v>
      </c>
      <c r="N21" s="34" t="s">
        <v>60</v>
      </c>
      <c r="O21" s="34" t="s">
        <v>30</v>
      </c>
      <c r="P21" s="34" t="s">
        <v>32</v>
      </c>
    </row>
    <row r="22" spans="1:16" s="1" customFormat="1" x14ac:dyDescent="0.45">
      <c r="A22" s="37"/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87">
        <v>2500</v>
      </c>
      <c r="N22" s="39">
        <f>SUM(B22:M22)</f>
        <v>2500</v>
      </c>
      <c r="O22" s="45">
        <v>1700</v>
      </c>
      <c r="P22" s="39">
        <f>O22-N22</f>
        <v>-800</v>
      </c>
    </row>
    <row r="23" spans="1:16" s="1" customFormat="1" x14ac:dyDescent="0.45">
      <c r="A23" s="37"/>
      <c r="B23" s="37">
        <f t="shared" ref="B23:L23" si="5">SUM(B22)</f>
        <v>0</v>
      </c>
      <c r="C23" s="37">
        <f t="shared" si="5"/>
        <v>0</v>
      </c>
      <c r="D23" s="37">
        <f t="shared" si="5"/>
        <v>0</v>
      </c>
      <c r="E23" s="37">
        <f t="shared" si="5"/>
        <v>0</v>
      </c>
      <c r="F23" s="37">
        <f t="shared" si="5"/>
        <v>0</v>
      </c>
      <c r="G23" s="37">
        <f t="shared" si="5"/>
        <v>0</v>
      </c>
      <c r="H23" s="37">
        <f t="shared" si="5"/>
        <v>0</v>
      </c>
      <c r="I23" s="37">
        <f t="shared" si="5"/>
        <v>0</v>
      </c>
      <c r="J23" s="37">
        <f t="shared" si="5"/>
        <v>0</v>
      </c>
      <c r="K23" s="37">
        <f t="shared" si="5"/>
        <v>0</v>
      </c>
      <c r="L23" s="37">
        <f t="shared" si="5"/>
        <v>0</v>
      </c>
      <c r="M23" s="37">
        <f>SUM(M22:M22)</f>
        <v>2500</v>
      </c>
      <c r="N23" s="37">
        <f>SUM(B23:M23)</f>
        <v>2500</v>
      </c>
      <c r="O23" s="43">
        <f>SUM(O22)</f>
        <v>1700</v>
      </c>
      <c r="P23" s="36">
        <f>O23-N23</f>
        <v>-800</v>
      </c>
    </row>
    <row r="24" spans="1:16" s="1" customFormat="1" x14ac:dyDescent="0.45">
      <c r="A24" s="3"/>
    </row>
    <row r="25" spans="1:16" s="1" customFormat="1" x14ac:dyDescent="0.45">
      <c r="A25" s="37" t="s">
        <v>35</v>
      </c>
      <c r="B25" s="33" t="s">
        <v>1</v>
      </c>
      <c r="C25" s="33" t="s">
        <v>2</v>
      </c>
      <c r="D25" s="33" t="s">
        <v>4</v>
      </c>
      <c r="E25" s="33" t="s">
        <v>5</v>
      </c>
      <c r="F25" s="33" t="s">
        <v>6</v>
      </c>
      <c r="G25" s="33" t="s">
        <v>7</v>
      </c>
      <c r="H25" s="33" t="s">
        <v>8</v>
      </c>
      <c r="I25" s="33" t="s">
        <v>9</v>
      </c>
      <c r="J25" s="33" t="s">
        <v>10</v>
      </c>
      <c r="K25" s="33" t="s">
        <v>11</v>
      </c>
      <c r="L25" s="33" t="s">
        <v>12</v>
      </c>
      <c r="M25" s="33" t="s">
        <v>3</v>
      </c>
      <c r="N25" s="34" t="s">
        <v>60</v>
      </c>
      <c r="O25" s="34" t="s">
        <v>30</v>
      </c>
      <c r="P25" s="34" t="s">
        <v>32</v>
      </c>
    </row>
    <row r="26" spans="1:16" s="1" customFormat="1" x14ac:dyDescent="0.45">
      <c r="A26" s="35" t="s">
        <v>16</v>
      </c>
      <c r="B26" s="40">
        <v>36.54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f>SUM(B26:M26)</f>
        <v>36.54</v>
      </c>
      <c r="O26" s="41">
        <v>0</v>
      </c>
      <c r="P26" s="40">
        <f>O26-N26</f>
        <v>-36.54</v>
      </c>
    </row>
    <row r="27" spans="1:16" s="1" customFormat="1" x14ac:dyDescent="0.45">
      <c r="A27" s="37"/>
      <c r="B27" s="37">
        <f>SUM(B26)</f>
        <v>36.54</v>
      </c>
      <c r="C27" s="37">
        <f t="shared" ref="C27:M27" si="6">SUM(C26)</f>
        <v>0</v>
      </c>
      <c r="D27" s="37">
        <f t="shared" si="6"/>
        <v>0</v>
      </c>
      <c r="E27" s="37">
        <f t="shared" si="6"/>
        <v>0</v>
      </c>
      <c r="F27" s="37">
        <f t="shared" si="6"/>
        <v>0</v>
      </c>
      <c r="G27" s="37">
        <f t="shared" si="6"/>
        <v>0</v>
      </c>
      <c r="H27" s="37">
        <f t="shared" si="6"/>
        <v>0</v>
      </c>
      <c r="I27" s="37">
        <f t="shared" si="6"/>
        <v>0</v>
      </c>
      <c r="J27" s="37">
        <f t="shared" si="6"/>
        <v>0</v>
      </c>
      <c r="K27" s="37">
        <f t="shared" si="6"/>
        <v>0</v>
      </c>
      <c r="L27" s="37">
        <f t="shared" si="6"/>
        <v>0</v>
      </c>
      <c r="M27" s="37">
        <f t="shared" si="6"/>
        <v>0</v>
      </c>
      <c r="N27" s="37">
        <f>SUM(B27:M27)</f>
        <v>36.54</v>
      </c>
      <c r="O27" s="43">
        <v>0</v>
      </c>
      <c r="P27" s="37">
        <f>O27-N27</f>
        <v>-36.54</v>
      </c>
    </row>
    <row r="29" spans="1:16" x14ac:dyDescent="0.45">
      <c r="A29" s="32" t="s">
        <v>59</v>
      </c>
      <c r="B29" s="33" t="s">
        <v>1</v>
      </c>
      <c r="C29" s="33" t="s">
        <v>2</v>
      </c>
      <c r="D29" s="33" t="s">
        <v>4</v>
      </c>
      <c r="E29" s="33" t="s">
        <v>5</v>
      </c>
      <c r="F29" s="33" t="s">
        <v>6</v>
      </c>
      <c r="G29" s="33" t="s">
        <v>7</v>
      </c>
      <c r="H29" s="33" t="s">
        <v>8</v>
      </c>
      <c r="I29" s="33" t="s">
        <v>9</v>
      </c>
      <c r="J29" s="33" t="s">
        <v>10</v>
      </c>
      <c r="K29" s="33" t="s">
        <v>11</v>
      </c>
      <c r="L29" s="33" t="s">
        <v>12</v>
      </c>
      <c r="M29" s="33" t="s">
        <v>3</v>
      </c>
      <c r="N29" s="34" t="s">
        <v>60</v>
      </c>
      <c r="O29" s="34" t="s">
        <v>30</v>
      </c>
      <c r="P29" s="34" t="s">
        <v>32</v>
      </c>
    </row>
    <row r="30" spans="1:16" x14ac:dyDescent="0.45">
      <c r="A30" s="32"/>
      <c r="B30" s="36">
        <f t="shared" ref="B30:P30" si="7">B11+B19+B23+B27</f>
        <v>290.58</v>
      </c>
      <c r="C30" s="36">
        <f t="shared" si="7"/>
        <v>349.15000000000003</v>
      </c>
      <c r="D30" s="36">
        <f t="shared" si="7"/>
        <v>7051.67</v>
      </c>
      <c r="E30" s="36">
        <f t="shared" si="7"/>
        <v>2442.5200000000004</v>
      </c>
      <c r="F30" s="36">
        <f t="shared" si="7"/>
        <v>1512.1399999999999</v>
      </c>
      <c r="G30" s="36">
        <f t="shared" si="7"/>
        <v>4548.2800000000007</v>
      </c>
      <c r="H30" s="36">
        <f t="shared" si="7"/>
        <v>2412.5</v>
      </c>
      <c r="I30" s="36">
        <f t="shared" si="7"/>
        <v>3492.43</v>
      </c>
      <c r="J30" s="36">
        <f t="shared" si="7"/>
        <v>1701.4499999999998</v>
      </c>
      <c r="K30" s="36">
        <f t="shared" si="7"/>
        <v>3405.0699999999997</v>
      </c>
      <c r="L30" s="36">
        <f t="shared" si="7"/>
        <v>4977.5</v>
      </c>
      <c r="M30" s="36">
        <f t="shared" si="7"/>
        <v>5627.5</v>
      </c>
      <c r="N30" s="49">
        <f t="shared" si="7"/>
        <v>37810.79</v>
      </c>
      <c r="O30" s="50">
        <f t="shared" si="7"/>
        <v>52000</v>
      </c>
      <c r="P30" s="49">
        <f t="shared" si="7"/>
        <v>13618.699999999997</v>
      </c>
    </row>
    <row r="32" spans="1:16" x14ac:dyDescent="0.45">
      <c r="A32" s="32"/>
      <c r="B32" s="33" t="s">
        <v>1</v>
      </c>
      <c r="C32" s="33" t="s">
        <v>2</v>
      </c>
      <c r="D32" s="33" t="s">
        <v>4</v>
      </c>
      <c r="E32" s="33" t="s">
        <v>5</v>
      </c>
      <c r="F32" s="33" t="s">
        <v>6</v>
      </c>
      <c r="G32" s="33" t="s">
        <v>7</v>
      </c>
      <c r="H32" s="33" t="s">
        <v>8</v>
      </c>
      <c r="I32" s="33" t="s">
        <v>9</v>
      </c>
      <c r="J32" s="33" t="s">
        <v>10</v>
      </c>
      <c r="K32" s="33" t="s">
        <v>11</v>
      </c>
      <c r="L32" s="33" t="s">
        <v>12</v>
      </c>
      <c r="M32" s="33" t="s">
        <v>3</v>
      </c>
      <c r="N32" s="34" t="s">
        <v>60</v>
      </c>
      <c r="O32" s="34"/>
      <c r="P32" s="34"/>
    </row>
    <row r="33" spans="1:16" x14ac:dyDescent="0.45">
      <c r="A33" s="32" t="s">
        <v>62</v>
      </c>
      <c r="B33" s="36"/>
      <c r="C33" s="36"/>
      <c r="D33" s="36">
        <f>D18</f>
        <v>3400</v>
      </c>
      <c r="E33" s="36"/>
      <c r="F33" s="36"/>
      <c r="G33" s="36">
        <v>1500</v>
      </c>
      <c r="H33" s="36"/>
      <c r="I33" s="36"/>
      <c r="J33" s="36"/>
      <c r="K33" s="36"/>
      <c r="L33" s="36"/>
      <c r="M33" s="36"/>
      <c r="N33" s="36">
        <f>SUM(B33:M33)</f>
        <v>4900</v>
      </c>
      <c r="O33" s="51"/>
      <c r="P33" s="51"/>
    </row>
    <row r="34" spans="1:16" x14ac:dyDescent="0.45">
      <c r="A34" s="32" t="s">
        <v>66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>
        <f>SUM(B34:M34)</f>
        <v>0</v>
      </c>
      <c r="O34" s="51"/>
      <c r="P34" s="51"/>
    </row>
    <row r="35" spans="1:16" x14ac:dyDescent="0.45">
      <c r="A35" s="32" t="s">
        <v>18</v>
      </c>
      <c r="B35" s="36"/>
      <c r="C35" s="36"/>
      <c r="D35" s="36"/>
      <c r="E35" s="36"/>
      <c r="F35" s="36">
        <v>200</v>
      </c>
      <c r="G35" s="36">
        <v>400</v>
      </c>
      <c r="H35" s="36"/>
      <c r="I35" s="36"/>
      <c r="J35" s="36"/>
      <c r="K35" s="36"/>
      <c r="L35" s="36"/>
      <c r="M35" s="36"/>
      <c r="N35" s="36">
        <f t="shared" ref="N35:N39" si="8">SUM(B35:M35)</f>
        <v>600</v>
      </c>
      <c r="O35" s="51"/>
      <c r="P35" s="51"/>
    </row>
    <row r="36" spans="1:16" x14ac:dyDescent="0.45">
      <c r="A36" s="32" t="s">
        <v>65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>
        <f t="shared" si="8"/>
        <v>0</v>
      </c>
      <c r="O36" s="51"/>
      <c r="P36" s="51"/>
    </row>
    <row r="37" spans="1:16" x14ac:dyDescent="0.45">
      <c r="A37" s="32" t="s">
        <v>50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>
        <f t="shared" si="8"/>
        <v>0</v>
      </c>
      <c r="O37" s="51"/>
      <c r="P37" s="51"/>
    </row>
    <row r="38" spans="1:16" x14ac:dyDescent="0.45">
      <c r="A38" s="32" t="s">
        <v>51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f t="shared" si="8"/>
        <v>0</v>
      </c>
      <c r="O38" s="51"/>
      <c r="P38" s="51"/>
    </row>
    <row r="39" spans="1:16" x14ac:dyDescent="0.45">
      <c r="A39" s="32" t="s">
        <v>54</v>
      </c>
      <c r="B39" s="40">
        <v>36.54</v>
      </c>
      <c r="C39" s="40"/>
      <c r="D39" s="40"/>
      <c r="E39" s="40">
        <v>1000</v>
      </c>
      <c r="F39" s="40"/>
      <c r="G39" s="40"/>
      <c r="H39" s="40"/>
      <c r="I39" s="40"/>
      <c r="J39" s="52"/>
      <c r="K39" s="40">
        <v>1740</v>
      </c>
      <c r="L39" s="40">
        <v>2300</v>
      </c>
      <c r="M39" s="40"/>
      <c r="N39" s="40">
        <f t="shared" si="8"/>
        <v>5076.54</v>
      </c>
      <c r="O39" s="51"/>
      <c r="P39" s="51"/>
    </row>
    <row r="40" spans="1:16" x14ac:dyDescent="0.45">
      <c r="A40" s="32"/>
      <c r="B40" s="37">
        <f>SUM(B33:B39)</f>
        <v>36.54</v>
      </c>
      <c r="C40" s="37">
        <f t="shared" ref="C40:M40" si="9">SUM(C33:C39)</f>
        <v>0</v>
      </c>
      <c r="D40" s="37">
        <f t="shared" si="9"/>
        <v>3400</v>
      </c>
      <c r="E40" s="37">
        <f t="shared" si="9"/>
        <v>1000</v>
      </c>
      <c r="F40" s="37">
        <f t="shared" si="9"/>
        <v>200</v>
      </c>
      <c r="G40" s="37">
        <f t="shared" si="9"/>
        <v>1900</v>
      </c>
      <c r="H40" s="37">
        <f t="shared" si="9"/>
        <v>0</v>
      </c>
      <c r="I40" s="37">
        <f t="shared" si="9"/>
        <v>0</v>
      </c>
      <c r="J40" s="37">
        <f t="shared" si="9"/>
        <v>0</v>
      </c>
      <c r="K40" s="37">
        <f t="shared" si="9"/>
        <v>1740</v>
      </c>
      <c r="L40" s="37">
        <f t="shared" si="9"/>
        <v>2300</v>
      </c>
      <c r="M40" s="37">
        <f t="shared" si="9"/>
        <v>0</v>
      </c>
      <c r="N40" s="37">
        <f>SUM(N33:N39)</f>
        <v>10576.54</v>
      </c>
      <c r="O40" s="51"/>
      <c r="P40" s="51"/>
    </row>
  </sheetData>
  <phoneticPr fontId="6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4892-1F42-4105-95AE-D962648E7B5F}">
  <sheetPr>
    <tabColor theme="4"/>
  </sheetPr>
  <dimension ref="A1:AK71"/>
  <sheetViews>
    <sheetView workbookViewId="0">
      <selection activeCell="N28" sqref="N28"/>
    </sheetView>
  </sheetViews>
  <sheetFormatPr defaultRowHeight="14.25" x14ac:dyDescent="0.45"/>
  <cols>
    <col min="1" max="1" width="23.73046875" bestFit="1" customWidth="1"/>
    <col min="2" max="2" width="9.1328125" bestFit="1" customWidth="1"/>
    <col min="3" max="3" width="9.86328125" bestFit="1" customWidth="1"/>
    <col min="4" max="4" width="11.796875" bestFit="1" customWidth="1"/>
    <col min="5" max="5" width="9.59765625" bestFit="1" customWidth="1"/>
    <col min="6" max="6" width="11.46484375" bestFit="1" customWidth="1"/>
    <col min="7" max="7" width="11.19921875" bestFit="1" customWidth="1"/>
    <col min="8" max="8" width="9.1328125" bestFit="1" customWidth="1"/>
    <col min="9" max="9" width="9.796875" bestFit="1" customWidth="1"/>
    <col min="10" max="10" width="10.3984375" bestFit="1" customWidth="1"/>
    <col min="11" max="12" width="9.1328125" bestFit="1" customWidth="1"/>
  </cols>
  <sheetData>
    <row r="1" spans="1:37" s="31" customFormat="1" ht="18" x14ac:dyDescent="0.55000000000000004">
      <c r="A1" s="54"/>
      <c r="B1" s="33" t="s">
        <v>1</v>
      </c>
      <c r="C1" s="33" t="s">
        <v>2</v>
      </c>
      <c r="D1" s="33" t="s">
        <v>4</v>
      </c>
      <c r="E1" s="33" t="s">
        <v>5</v>
      </c>
      <c r="F1" s="33" t="s">
        <v>6</v>
      </c>
      <c r="G1" s="33" t="s">
        <v>7</v>
      </c>
      <c r="H1" s="33" t="s">
        <v>13</v>
      </c>
      <c r="I1" s="33" t="s">
        <v>9</v>
      </c>
      <c r="J1" s="33" t="s">
        <v>14</v>
      </c>
      <c r="K1" s="33" t="s">
        <v>15</v>
      </c>
      <c r="L1" s="33" t="s">
        <v>12</v>
      </c>
      <c r="M1" s="33" t="s">
        <v>3</v>
      </c>
    </row>
    <row r="2" spans="1:37" s="8" customFormat="1" x14ac:dyDescent="0.45">
      <c r="A2" s="36"/>
      <c r="B2" s="36"/>
      <c r="C2" s="36"/>
      <c r="D2" s="36">
        <v>3400</v>
      </c>
      <c r="E2" s="36">
        <v>53.6</v>
      </c>
      <c r="F2" s="36"/>
      <c r="G2" s="36">
        <v>420.5</v>
      </c>
      <c r="H2" s="36"/>
      <c r="I2" s="36"/>
      <c r="J2" s="36"/>
      <c r="K2" s="36"/>
      <c r="L2" s="36"/>
      <c r="M2" s="36"/>
    </row>
    <row r="3" spans="1:37" s="8" customFormat="1" x14ac:dyDescent="0.45">
      <c r="A3" s="36"/>
      <c r="B3" s="36"/>
      <c r="C3" s="36"/>
      <c r="D3" s="36"/>
      <c r="E3" s="36">
        <v>64.61</v>
      </c>
      <c r="F3" s="36"/>
      <c r="G3" s="36">
        <v>34.1</v>
      </c>
      <c r="H3" s="36"/>
      <c r="I3" s="36"/>
      <c r="J3" s="36"/>
      <c r="K3" s="36"/>
      <c r="L3" s="36"/>
      <c r="M3" s="36"/>
    </row>
    <row r="4" spans="1:37" s="8" customFormat="1" x14ac:dyDescent="0.45">
      <c r="A4" s="36"/>
      <c r="B4" s="40"/>
      <c r="C4" s="40"/>
      <c r="D4" s="40"/>
      <c r="E4" s="40"/>
      <c r="F4" s="55"/>
      <c r="G4" s="40"/>
      <c r="H4" s="40"/>
      <c r="I4" s="40"/>
      <c r="J4" s="40"/>
      <c r="K4" s="40">
        <v>40.5</v>
      </c>
      <c r="L4" s="40"/>
      <c r="M4" s="40"/>
    </row>
    <row r="5" spans="1:37" s="9" customFormat="1" ht="18" x14ac:dyDescent="0.55000000000000004">
      <c r="A5" s="56" t="s">
        <v>0</v>
      </c>
      <c r="B5" s="37">
        <f>SUM(B2:B4)</f>
        <v>0</v>
      </c>
      <c r="C5" s="37">
        <f t="shared" ref="C5:M5" si="0">SUM(C2:C4)</f>
        <v>0</v>
      </c>
      <c r="D5" s="37">
        <f t="shared" si="0"/>
        <v>3400</v>
      </c>
      <c r="E5" s="37">
        <f t="shared" si="0"/>
        <v>118.21000000000001</v>
      </c>
      <c r="F5" s="37">
        <f t="shared" si="0"/>
        <v>0</v>
      </c>
      <c r="G5" s="37">
        <f t="shared" si="0"/>
        <v>454.6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40.5</v>
      </c>
      <c r="L5" s="37">
        <f t="shared" si="0"/>
        <v>0</v>
      </c>
      <c r="M5" s="37">
        <f t="shared" si="0"/>
        <v>0</v>
      </c>
    </row>
    <row r="6" spans="1:37" s="9" customFormat="1" x14ac:dyDescent="0.45"/>
    <row r="7" spans="1:37" s="27" customFormat="1" x14ac:dyDescent="0.45">
      <c r="A7" s="57"/>
      <c r="B7" s="33" t="s">
        <v>1</v>
      </c>
      <c r="C7" s="33" t="s">
        <v>2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13</v>
      </c>
      <c r="I7" s="33" t="s">
        <v>9</v>
      </c>
      <c r="J7" s="33" t="s">
        <v>14</v>
      </c>
      <c r="K7" s="33" t="s">
        <v>15</v>
      </c>
      <c r="L7" s="33" t="s">
        <v>12</v>
      </c>
      <c r="M7" s="33" t="s">
        <v>3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7" customFormat="1" x14ac:dyDescent="0.45">
      <c r="A8" s="57"/>
      <c r="B8" s="58">
        <v>0</v>
      </c>
      <c r="C8" s="58"/>
      <c r="D8" s="58"/>
      <c r="E8" s="58"/>
      <c r="F8" s="58"/>
      <c r="G8" s="58"/>
      <c r="H8" s="58"/>
      <c r="I8" s="58"/>
      <c r="J8" s="58"/>
      <c r="K8" s="58">
        <v>290</v>
      </c>
      <c r="L8" s="58"/>
      <c r="M8" s="5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7" s="27" customFormat="1" x14ac:dyDescent="0.45">
      <c r="A9" s="57"/>
      <c r="B9" s="58">
        <v>0</v>
      </c>
      <c r="C9" s="58"/>
      <c r="D9" s="58"/>
      <c r="E9" s="58"/>
      <c r="F9" s="58"/>
      <c r="G9" s="58"/>
      <c r="H9" s="58"/>
      <c r="I9" s="58"/>
      <c r="J9" s="58"/>
      <c r="K9" s="58">
        <v>290</v>
      </c>
      <c r="L9" s="58"/>
      <c r="M9" s="58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27" customFormat="1" x14ac:dyDescent="0.45">
      <c r="A10" s="57"/>
      <c r="B10" s="58">
        <v>0</v>
      </c>
      <c r="C10" s="58"/>
      <c r="D10" s="58"/>
      <c r="E10" s="58"/>
      <c r="F10" s="58"/>
      <c r="G10" s="58"/>
      <c r="H10" s="58"/>
      <c r="I10" s="58"/>
      <c r="J10" s="58"/>
      <c r="K10" s="58">
        <v>290</v>
      </c>
      <c r="L10" s="58"/>
      <c r="M10" s="58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27" customFormat="1" x14ac:dyDescent="0.45">
      <c r="A11" s="57"/>
      <c r="B11" s="58">
        <v>0</v>
      </c>
      <c r="C11" s="58"/>
      <c r="D11" s="58"/>
      <c r="E11" s="58"/>
      <c r="F11" s="58"/>
      <c r="G11" s="58"/>
      <c r="H11" s="58"/>
      <c r="I11" s="58"/>
      <c r="J11" s="58"/>
      <c r="K11" s="58">
        <v>290</v>
      </c>
      <c r="L11" s="58"/>
      <c r="M11" s="58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8" customFormat="1" x14ac:dyDescent="0.45">
      <c r="A12" s="36"/>
      <c r="B12" s="35">
        <v>0</v>
      </c>
      <c r="C12" s="35"/>
      <c r="D12" s="35"/>
      <c r="E12" s="35">
        <v>1000</v>
      </c>
      <c r="F12" s="35"/>
      <c r="G12" s="35">
        <v>1500</v>
      </c>
      <c r="H12" s="35"/>
      <c r="I12" s="35"/>
      <c r="J12" s="35"/>
      <c r="K12" s="35">
        <v>290</v>
      </c>
      <c r="L12" s="35">
        <v>1000</v>
      </c>
      <c r="M12" s="35"/>
    </row>
    <row r="13" spans="1:37" s="8" customFormat="1" x14ac:dyDescent="0.45">
      <c r="A13" s="36"/>
      <c r="B13" s="42">
        <v>0</v>
      </c>
      <c r="C13" s="42"/>
      <c r="D13" s="42"/>
      <c r="E13" s="42"/>
      <c r="F13" s="42">
        <v>200</v>
      </c>
      <c r="G13" s="42">
        <v>400</v>
      </c>
      <c r="H13" s="42"/>
      <c r="I13" s="42"/>
      <c r="J13" s="42"/>
      <c r="K13" s="42">
        <v>290</v>
      </c>
      <c r="L13" s="42">
        <v>1300</v>
      </c>
      <c r="M13" s="42"/>
    </row>
    <row r="14" spans="1:37" s="8" customFormat="1" ht="18" x14ac:dyDescent="0.55000000000000004">
      <c r="A14" s="56" t="s">
        <v>33</v>
      </c>
      <c r="B14" s="37">
        <f>SUM(B8:B13)</f>
        <v>0</v>
      </c>
      <c r="C14" s="37">
        <f t="shared" ref="C14:M14" si="1">SUM(C8:C13)</f>
        <v>0</v>
      </c>
      <c r="D14" s="37">
        <f t="shared" si="1"/>
        <v>0</v>
      </c>
      <c r="E14" s="37">
        <f t="shared" si="1"/>
        <v>1000</v>
      </c>
      <c r="F14" s="37">
        <f t="shared" si="1"/>
        <v>200</v>
      </c>
      <c r="G14" s="37">
        <f t="shared" si="1"/>
        <v>1900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1740</v>
      </c>
      <c r="L14" s="37">
        <f t="shared" si="1"/>
        <v>2300</v>
      </c>
      <c r="M14" s="37">
        <f t="shared" si="1"/>
        <v>0</v>
      </c>
    </row>
    <row r="15" spans="1:37" s="8" customFormat="1" x14ac:dyDescent="0.45"/>
    <row r="16" spans="1:37" s="26" customFormat="1" x14ac:dyDescent="0.45">
      <c r="A16" s="34"/>
      <c r="B16" s="33" t="s">
        <v>1</v>
      </c>
      <c r="C16" s="33" t="s">
        <v>2</v>
      </c>
      <c r="D16" s="33" t="s">
        <v>4</v>
      </c>
      <c r="E16" s="33" t="s">
        <v>5</v>
      </c>
      <c r="F16" s="33" t="s">
        <v>6</v>
      </c>
      <c r="G16" s="33" t="s">
        <v>7</v>
      </c>
      <c r="H16" s="33" t="s">
        <v>13</v>
      </c>
      <c r="I16" s="33" t="s">
        <v>9</v>
      </c>
      <c r="J16" s="33" t="s">
        <v>14</v>
      </c>
      <c r="K16" s="33" t="s">
        <v>15</v>
      </c>
      <c r="L16" s="33" t="s">
        <v>12</v>
      </c>
      <c r="M16" s="33" t="s">
        <v>3</v>
      </c>
    </row>
    <row r="17" spans="1:13" s="5" customFormat="1" x14ac:dyDescent="0.45">
      <c r="A17" s="59"/>
      <c r="B17" s="53"/>
      <c r="C17" s="53"/>
      <c r="D17" s="53"/>
      <c r="E17" s="53">
        <v>25.35</v>
      </c>
      <c r="F17" s="53"/>
      <c r="G17" s="53"/>
      <c r="H17" s="53"/>
      <c r="I17" s="53"/>
      <c r="J17" s="53"/>
      <c r="K17" s="53"/>
      <c r="L17" s="53"/>
      <c r="M17" s="53"/>
    </row>
    <row r="18" spans="1:13" s="5" customFormat="1" x14ac:dyDescent="0.45">
      <c r="A18" s="59"/>
      <c r="B18" s="53"/>
      <c r="C18" s="53"/>
      <c r="D18" s="53"/>
      <c r="E18" s="53">
        <v>25</v>
      </c>
      <c r="F18" s="53"/>
      <c r="G18" s="53"/>
      <c r="H18" s="53"/>
      <c r="I18" s="53"/>
      <c r="J18" s="53"/>
      <c r="K18" s="53"/>
      <c r="L18" s="53"/>
      <c r="M18" s="53"/>
    </row>
    <row r="19" spans="1:13" s="5" customFormat="1" x14ac:dyDescent="0.45">
      <c r="A19" s="59"/>
      <c r="B19" s="53"/>
      <c r="C19" s="53"/>
      <c r="D19" s="53"/>
      <c r="E19" s="53">
        <v>25</v>
      </c>
      <c r="F19" s="53"/>
      <c r="G19" s="53"/>
      <c r="H19" s="53"/>
      <c r="I19" s="53"/>
      <c r="J19" s="53"/>
      <c r="K19" s="53"/>
      <c r="L19" s="53"/>
      <c r="M19" s="53"/>
    </row>
    <row r="20" spans="1:13" s="5" customFormat="1" x14ac:dyDescent="0.45">
      <c r="A20" s="59"/>
      <c r="B20" s="53"/>
      <c r="C20" s="53"/>
      <c r="D20" s="53"/>
      <c r="E20" s="53">
        <v>35</v>
      </c>
      <c r="F20" s="53"/>
      <c r="G20" s="53"/>
      <c r="H20" s="53">
        <v>100</v>
      </c>
      <c r="I20" s="53"/>
      <c r="J20" s="53"/>
      <c r="K20" s="53"/>
      <c r="L20" s="53"/>
      <c r="M20" s="53"/>
    </row>
    <row r="21" spans="1:13" s="5" customFormat="1" x14ac:dyDescent="0.45">
      <c r="A21" s="59"/>
      <c r="B21" s="60"/>
      <c r="C21" s="60"/>
      <c r="D21" s="60"/>
      <c r="E21" s="60">
        <v>14.65</v>
      </c>
      <c r="F21" s="60">
        <v>100</v>
      </c>
      <c r="G21" s="60"/>
      <c r="H21" s="60">
        <v>100</v>
      </c>
      <c r="I21" s="60">
        <v>125</v>
      </c>
      <c r="J21" s="60">
        <v>175</v>
      </c>
      <c r="K21" s="60"/>
      <c r="L21" s="60"/>
      <c r="M21" s="60"/>
    </row>
    <row r="22" spans="1:13" s="5" customFormat="1" x14ac:dyDescent="0.45">
      <c r="A22" s="59"/>
      <c r="B22" s="60"/>
      <c r="C22" s="60"/>
      <c r="D22" s="60"/>
      <c r="E22" s="60">
        <v>50.16</v>
      </c>
      <c r="F22" s="60">
        <v>33.39</v>
      </c>
      <c r="G22" s="60">
        <v>100</v>
      </c>
      <c r="H22" s="60">
        <v>100</v>
      </c>
      <c r="I22" s="60">
        <v>100</v>
      </c>
      <c r="J22" s="60">
        <v>175</v>
      </c>
      <c r="K22" s="60">
        <v>250</v>
      </c>
      <c r="L22" s="60"/>
      <c r="M22" s="60"/>
    </row>
    <row r="23" spans="1:13" s="5" customFormat="1" x14ac:dyDescent="0.45">
      <c r="A23" s="59"/>
      <c r="B23" s="61">
        <v>36.54</v>
      </c>
      <c r="C23" s="61"/>
      <c r="D23" s="61"/>
      <c r="E23" s="61">
        <v>75</v>
      </c>
      <c r="F23" s="61">
        <v>100</v>
      </c>
      <c r="G23" s="61">
        <v>16.45</v>
      </c>
      <c r="H23" s="61">
        <v>25</v>
      </c>
      <c r="I23" s="61">
        <v>51.12</v>
      </c>
      <c r="J23" s="61">
        <v>48.88</v>
      </c>
      <c r="K23" s="61">
        <v>150</v>
      </c>
      <c r="L23" s="61"/>
      <c r="M23" s="61"/>
    </row>
    <row r="24" spans="1:13" s="11" customFormat="1" ht="18" x14ac:dyDescent="0.55000000000000004">
      <c r="A24" s="62" t="s">
        <v>16</v>
      </c>
      <c r="B24" s="63">
        <f>SUM(B17:B23)</f>
        <v>36.54</v>
      </c>
      <c r="C24" s="63">
        <f t="shared" ref="C24:M24" si="2">SUM(C17:C23)</f>
        <v>0</v>
      </c>
      <c r="D24" s="63">
        <f t="shared" si="2"/>
        <v>0</v>
      </c>
      <c r="E24" s="63">
        <f t="shared" si="2"/>
        <v>250.16</v>
      </c>
      <c r="F24" s="63">
        <f t="shared" si="2"/>
        <v>233.39</v>
      </c>
      <c r="G24" s="63">
        <f t="shared" si="2"/>
        <v>116.45</v>
      </c>
      <c r="H24" s="63">
        <f t="shared" si="2"/>
        <v>325</v>
      </c>
      <c r="I24" s="63">
        <f t="shared" si="2"/>
        <v>276.12</v>
      </c>
      <c r="J24" s="63">
        <f t="shared" si="2"/>
        <v>398.88</v>
      </c>
      <c r="K24" s="63">
        <f t="shared" si="2"/>
        <v>400</v>
      </c>
      <c r="L24" s="63">
        <f t="shared" si="2"/>
        <v>0</v>
      </c>
      <c r="M24" s="63">
        <f t="shared" si="2"/>
        <v>0</v>
      </c>
    </row>
    <row r="25" spans="1:13" s="11" customFormat="1" x14ac:dyDescent="0.4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29" customFormat="1" x14ac:dyDescent="0.45">
      <c r="A26" s="34"/>
      <c r="B26" s="33" t="s">
        <v>1</v>
      </c>
      <c r="C26" s="33" t="s">
        <v>2</v>
      </c>
      <c r="D26" s="33" t="s">
        <v>4</v>
      </c>
      <c r="E26" s="33" t="s">
        <v>5</v>
      </c>
      <c r="F26" s="33" t="s">
        <v>6</v>
      </c>
      <c r="G26" s="33" t="s">
        <v>7</v>
      </c>
      <c r="H26" s="33" t="s">
        <v>13</v>
      </c>
      <c r="I26" s="33" t="s">
        <v>9</v>
      </c>
      <c r="J26" s="33" t="s">
        <v>14</v>
      </c>
      <c r="K26" s="33" t="s">
        <v>15</v>
      </c>
      <c r="L26" s="33" t="s">
        <v>12</v>
      </c>
      <c r="M26" s="33" t="s">
        <v>3</v>
      </c>
    </row>
    <row r="27" spans="1:13" s="29" customFormat="1" x14ac:dyDescent="0.45">
      <c r="A27" s="64" t="s">
        <v>55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s="29" customFormat="1" x14ac:dyDescent="0.4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>
        <v>250</v>
      </c>
    </row>
    <row r="29" spans="1:13" s="29" customFormat="1" x14ac:dyDescent="0.45">
      <c r="A29" s="64" t="s">
        <v>52</v>
      </c>
      <c r="B29" s="66"/>
      <c r="C29" s="66"/>
      <c r="D29" s="66"/>
      <c r="E29" s="66">
        <v>35</v>
      </c>
      <c r="F29" s="66"/>
      <c r="G29" s="66"/>
      <c r="H29" s="66"/>
      <c r="I29" s="66"/>
      <c r="J29" s="66"/>
      <c r="K29" s="66"/>
      <c r="L29" s="66"/>
      <c r="M29" s="66"/>
    </row>
    <row r="30" spans="1:13" s="29" customFormat="1" x14ac:dyDescent="0.45">
      <c r="A30" s="64" t="s">
        <v>48</v>
      </c>
      <c r="B30" s="66"/>
      <c r="C30" s="66"/>
      <c r="D30" s="66">
        <v>0.9</v>
      </c>
      <c r="E30" s="66"/>
      <c r="F30" s="66"/>
      <c r="G30" s="66"/>
      <c r="H30" s="66"/>
      <c r="I30" s="66"/>
      <c r="J30" s="66"/>
      <c r="K30" s="66"/>
      <c r="L30" s="66"/>
      <c r="M30" s="66"/>
    </row>
    <row r="31" spans="1:13" s="11" customFormat="1" x14ac:dyDescent="0.45">
      <c r="A31" s="35" t="s">
        <v>22</v>
      </c>
      <c r="B31" s="60">
        <v>40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8" customFormat="1" x14ac:dyDescent="0.45">
      <c r="A32" s="36" t="s">
        <v>37</v>
      </c>
      <c r="B32" s="53">
        <v>1</v>
      </c>
      <c r="C32" s="53">
        <v>15.97</v>
      </c>
      <c r="D32" s="53">
        <v>1</v>
      </c>
      <c r="E32" s="53">
        <v>1</v>
      </c>
      <c r="F32" s="53">
        <v>15.97</v>
      </c>
      <c r="G32" s="53">
        <v>1</v>
      </c>
      <c r="H32" s="53">
        <v>1</v>
      </c>
      <c r="I32" s="53">
        <v>15.97</v>
      </c>
      <c r="J32" s="53">
        <v>1</v>
      </c>
      <c r="K32" s="53">
        <v>120.88</v>
      </c>
      <c r="L32" s="53">
        <v>15.97</v>
      </c>
      <c r="M32" s="53">
        <v>15.97</v>
      </c>
    </row>
    <row r="33" spans="1:37" s="8" customFormat="1" x14ac:dyDescent="0.45">
      <c r="A33" s="36" t="s">
        <v>20</v>
      </c>
      <c r="B33" s="61">
        <v>37.5</v>
      </c>
      <c r="C33" s="61">
        <v>16.350000000000001</v>
      </c>
      <c r="D33" s="61">
        <v>16.350000000000001</v>
      </c>
      <c r="E33" s="61"/>
      <c r="F33" s="61"/>
      <c r="G33" s="61"/>
      <c r="H33" s="61"/>
      <c r="I33" s="61"/>
      <c r="J33" s="61"/>
      <c r="K33" s="61"/>
      <c r="L33" s="61"/>
      <c r="M33" s="61"/>
    </row>
    <row r="34" spans="1:37" s="8" customFormat="1" ht="18" x14ac:dyDescent="0.55000000000000004">
      <c r="A34" s="62" t="s">
        <v>36</v>
      </c>
      <c r="B34" s="67">
        <f>SUM(B27:B33)</f>
        <v>78.5</v>
      </c>
      <c r="C34" s="67">
        <f t="shared" ref="C34:M34" si="3">SUM(C27:C33)</f>
        <v>32.32</v>
      </c>
      <c r="D34" s="67">
        <f t="shared" si="3"/>
        <v>18.25</v>
      </c>
      <c r="E34" s="67">
        <f t="shared" si="3"/>
        <v>36</v>
      </c>
      <c r="F34" s="67">
        <f t="shared" si="3"/>
        <v>15.97</v>
      </c>
      <c r="G34" s="67">
        <f t="shared" si="3"/>
        <v>1</v>
      </c>
      <c r="H34" s="67">
        <f t="shared" si="3"/>
        <v>1</v>
      </c>
      <c r="I34" s="67">
        <f t="shared" si="3"/>
        <v>15.97</v>
      </c>
      <c r="J34" s="67">
        <f t="shared" si="3"/>
        <v>1</v>
      </c>
      <c r="K34" s="67">
        <f t="shared" si="3"/>
        <v>120.88</v>
      </c>
      <c r="L34" s="67">
        <f t="shared" si="3"/>
        <v>15.97</v>
      </c>
      <c r="M34" s="67">
        <f t="shared" si="3"/>
        <v>265.97000000000003</v>
      </c>
    </row>
    <row r="35" spans="1:37" s="8" customFormat="1" x14ac:dyDescent="0.4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37" s="27" customFormat="1" x14ac:dyDescent="0.45">
      <c r="A36" s="57"/>
      <c r="B36" s="33" t="s">
        <v>1</v>
      </c>
      <c r="C36" s="33" t="s">
        <v>2</v>
      </c>
      <c r="D36" s="33" t="s">
        <v>4</v>
      </c>
      <c r="E36" s="33" t="s">
        <v>5</v>
      </c>
      <c r="F36" s="33" t="s">
        <v>6</v>
      </c>
      <c r="G36" s="33" t="s">
        <v>7</v>
      </c>
      <c r="H36" s="33" t="s">
        <v>13</v>
      </c>
      <c r="I36" s="33" t="s">
        <v>9</v>
      </c>
      <c r="J36" s="33" t="s">
        <v>14</v>
      </c>
      <c r="K36" s="33" t="s">
        <v>15</v>
      </c>
      <c r="L36" s="33" t="s">
        <v>12</v>
      </c>
      <c r="M36" s="33" t="s">
        <v>3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8" customFormat="1" x14ac:dyDescent="0.45">
      <c r="A37" s="36"/>
      <c r="B37" s="36"/>
      <c r="C37" s="36"/>
      <c r="D37" s="36">
        <v>50.99</v>
      </c>
      <c r="E37" s="36">
        <v>14.22</v>
      </c>
      <c r="F37" s="36"/>
      <c r="G37" s="36"/>
      <c r="H37" s="36"/>
      <c r="I37" s="36"/>
      <c r="J37" s="36"/>
      <c r="K37" s="36"/>
      <c r="L37" s="36"/>
      <c r="M37" s="36"/>
    </row>
    <row r="38" spans="1:37" s="8" customFormat="1" x14ac:dyDescent="0.45">
      <c r="A38" s="36"/>
      <c r="B38" s="40"/>
      <c r="C38" s="40"/>
      <c r="D38" s="40"/>
      <c r="E38" s="40">
        <v>-14.22</v>
      </c>
      <c r="F38" s="40"/>
      <c r="G38" s="40"/>
      <c r="H38" s="40"/>
      <c r="I38" s="40">
        <v>60.21</v>
      </c>
      <c r="J38" s="40"/>
      <c r="K38" s="40"/>
      <c r="L38" s="40"/>
      <c r="M38" s="40"/>
    </row>
    <row r="39" spans="1:37" s="8" customFormat="1" ht="18" x14ac:dyDescent="0.55000000000000004">
      <c r="A39" s="56" t="s">
        <v>38</v>
      </c>
      <c r="B39" s="37">
        <v>0</v>
      </c>
      <c r="C39" s="37">
        <v>0</v>
      </c>
      <c r="D39" s="37">
        <f>SUM(D37:D38)</f>
        <v>50.99</v>
      </c>
      <c r="E39" s="37">
        <f>SUM(E37:E38)</f>
        <v>0</v>
      </c>
      <c r="F39" s="37">
        <f>SUM(F37)</f>
        <v>0</v>
      </c>
      <c r="G39" s="37">
        <f t="shared" ref="G39:L39" si="4">SUM(G37:G38)</f>
        <v>0</v>
      </c>
      <c r="H39" s="37">
        <f t="shared" si="4"/>
        <v>0</v>
      </c>
      <c r="I39" s="37">
        <f t="shared" si="4"/>
        <v>60.21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6"/>
    </row>
    <row r="40" spans="1:37" s="6" customFormat="1" x14ac:dyDescent="0.45">
      <c r="B40" s="5"/>
      <c r="C40" s="12"/>
      <c r="D40" s="5"/>
      <c r="E40" s="5"/>
      <c r="F40" s="12"/>
      <c r="G40" s="12"/>
      <c r="H40" s="12"/>
      <c r="I40" s="12"/>
      <c r="J40" s="12"/>
      <c r="K40" s="12"/>
      <c r="L40" s="12"/>
    </row>
    <row r="41" spans="1:37" s="28" customFormat="1" x14ac:dyDescent="0.45">
      <c r="A41" s="68"/>
      <c r="B41" s="33" t="s">
        <v>1</v>
      </c>
      <c r="C41" s="33" t="s">
        <v>2</v>
      </c>
      <c r="D41" s="33" t="s">
        <v>4</v>
      </c>
      <c r="E41" s="33" t="s">
        <v>5</v>
      </c>
      <c r="F41" s="33" t="s">
        <v>6</v>
      </c>
      <c r="G41" s="33" t="s">
        <v>7</v>
      </c>
      <c r="H41" s="33" t="s">
        <v>13</v>
      </c>
      <c r="I41" s="33" t="s">
        <v>9</v>
      </c>
      <c r="J41" s="33" t="s">
        <v>14</v>
      </c>
      <c r="K41" s="33" t="s">
        <v>15</v>
      </c>
      <c r="L41" s="33" t="s">
        <v>12</v>
      </c>
      <c r="M41" s="33" t="s">
        <v>3</v>
      </c>
    </row>
    <row r="42" spans="1:37" s="28" customFormat="1" x14ac:dyDescent="0.45">
      <c r="A42" s="68"/>
      <c r="B42" s="66">
        <v>0</v>
      </c>
      <c r="C42" s="34"/>
      <c r="D42" s="34"/>
      <c r="E42" s="34"/>
      <c r="F42" s="34"/>
      <c r="G42" s="34"/>
      <c r="H42" s="34"/>
      <c r="I42" s="34"/>
      <c r="J42" s="58">
        <v>68.91</v>
      </c>
      <c r="K42" s="34"/>
      <c r="L42" s="34"/>
      <c r="M42" s="34"/>
    </row>
    <row r="43" spans="1:37" s="6" customFormat="1" x14ac:dyDescent="0.45">
      <c r="A43" s="51"/>
      <c r="B43" s="53">
        <v>0</v>
      </c>
      <c r="C43" s="39">
        <v>78.150000000000006</v>
      </c>
      <c r="D43" s="59"/>
      <c r="E43" s="59"/>
      <c r="F43" s="39"/>
      <c r="G43" s="39"/>
      <c r="H43" s="39"/>
      <c r="I43" s="39"/>
      <c r="J43" s="39">
        <v>92.4</v>
      </c>
      <c r="K43" s="39">
        <v>70.84</v>
      </c>
      <c r="L43" s="39"/>
      <c r="M43" s="36"/>
    </row>
    <row r="44" spans="1:37" s="6" customFormat="1" x14ac:dyDescent="0.45">
      <c r="A44" s="51"/>
      <c r="B44" s="61">
        <v>0</v>
      </c>
      <c r="C44" s="40">
        <v>21.18</v>
      </c>
      <c r="D44" s="55"/>
      <c r="E44" s="55"/>
      <c r="F44" s="40"/>
      <c r="G44" s="40"/>
      <c r="H44" s="40"/>
      <c r="I44" s="40"/>
      <c r="J44" s="40">
        <v>62.76</v>
      </c>
      <c r="K44" s="40">
        <v>76.23</v>
      </c>
      <c r="L44" s="40"/>
      <c r="M44" s="40"/>
    </row>
    <row r="45" spans="1:37" s="6" customFormat="1" ht="18" x14ac:dyDescent="0.55000000000000004">
      <c r="A45" s="56" t="s">
        <v>39</v>
      </c>
      <c r="B45" s="69">
        <f>SUM(B42:B44)</f>
        <v>0</v>
      </c>
      <c r="C45" s="69">
        <f t="shared" ref="C45:M45" si="5">SUM(C42:C44)</f>
        <v>99.330000000000013</v>
      </c>
      <c r="D45" s="69">
        <f t="shared" si="5"/>
        <v>0</v>
      </c>
      <c r="E45" s="69">
        <f t="shared" si="5"/>
        <v>0</v>
      </c>
      <c r="F45" s="69">
        <f t="shared" si="5"/>
        <v>0</v>
      </c>
      <c r="G45" s="69">
        <f t="shared" si="5"/>
        <v>0</v>
      </c>
      <c r="H45" s="69">
        <f t="shared" si="5"/>
        <v>0</v>
      </c>
      <c r="I45" s="69">
        <f t="shared" si="5"/>
        <v>0</v>
      </c>
      <c r="J45" s="69">
        <f t="shared" si="5"/>
        <v>224.07</v>
      </c>
      <c r="K45" s="69">
        <f t="shared" si="5"/>
        <v>147.07</v>
      </c>
      <c r="L45" s="69">
        <f t="shared" si="5"/>
        <v>0</v>
      </c>
      <c r="M45" s="69">
        <f t="shared" si="5"/>
        <v>0</v>
      </c>
    </row>
    <row r="46" spans="1:37" s="6" customFormat="1" x14ac:dyDescent="0.45">
      <c r="B46" s="12"/>
      <c r="C46" s="12"/>
      <c r="D46" s="12"/>
      <c r="E46" s="5"/>
      <c r="F46" s="5"/>
      <c r="G46" s="12"/>
      <c r="H46" s="12"/>
      <c r="I46" s="12"/>
      <c r="J46" s="12"/>
      <c r="K46" s="12"/>
      <c r="L46" s="12"/>
    </row>
    <row r="47" spans="1:37" s="27" customFormat="1" x14ac:dyDescent="0.45">
      <c r="A47" s="57"/>
      <c r="B47" s="33" t="s">
        <v>1</v>
      </c>
      <c r="C47" s="33" t="s">
        <v>2</v>
      </c>
      <c r="D47" s="33" t="s">
        <v>4</v>
      </c>
      <c r="E47" s="33" t="s">
        <v>5</v>
      </c>
      <c r="F47" s="33" t="s">
        <v>6</v>
      </c>
      <c r="G47" s="33" t="s">
        <v>7</v>
      </c>
      <c r="H47" s="33" t="s">
        <v>13</v>
      </c>
      <c r="I47" s="33" t="s">
        <v>9</v>
      </c>
      <c r="J47" s="33" t="s">
        <v>14</v>
      </c>
      <c r="K47" s="33" t="s">
        <v>15</v>
      </c>
      <c r="L47" s="33" t="s">
        <v>12</v>
      </c>
      <c r="M47" s="33" t="s">
        <v>3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  <row r="48" spans="1:37" s="6" customFormat="1" x14ac:dyDescent="0.45">
      <c r="A48" s="51"/>
      <c r="B48" s="53"/>
      <c r="C48" s="53"/>
      <c r="D48" s="53">
        <v>1029.98</v>
      </c>
      <c r="E48" s="53">
        <v>1036.6500000000001</v>
      </c>
      <c r="F48" s="53">
        <v>1041.25</v>
      </c>
      <c r="G48" s="53">
        <v>1039.73</v>
      </c>
      <c r="H48" s="53"/>
      <c r="I48" s="53">
        <v>1039.83</v>
      </c>
      <c r="J48" s="53">
        <v>1041</v>
      </c>
      <c r="K48" s="53">
        <v>1040</v>
      </c>
      <c r="L48" s="53">
        <v>1040</v>
      </c>
      <c r="M48" s="53">
        <v>1040</v>
      </c>
    </row>
    <row r="49" spans="1:14" s="6" customFormat="1" x14ac:dyDescent="0.45">
      <c r="A49" s="51"/>
      <c r="B49" s="60"/>
      <c r="C49" s="60"/>
      <c r="D49" s="60">
        <v>1040.3699999999999</v>
      </c>
      <c r="E49" s="60"/>
      <c r="F49" s="60"/>
      <c r="G49" s="60"/>
      <c r="H49" s="60"/>
      <c r="I49" s="60">
        <v>1040.96</v>
      </c>
      <c r="J49" s="60"/>
      <c r="K49" s="60"/>
      <c r="L49" s="60"/>
      <c r="M49" s="53"/>
    </row>
    <row r="50" spans="1:14" s="6" customFormat="1" x14ac:dyDescent="0.45">
      <c r="A50" s="51"/>
      <c r="B50" s="61"/>
      <c r="C50" s="61"/>
      <c r="D50" s="61">
        <v>1032.96</v>
      </c>
      <c r="E50" s="61"/>
      <c r="F50" s="61"/>
      <c r="G50" s="61"/>
      <c r="H50" s="61"/>
      <c r="I50" s="61">
        <v>1037.81</v>
      </c>
      <c r="J50" s="61"/>
      <c r="K50" s="61"/>
      <c r="L50" s="61"/>
      <c r="M50" s="61"/>
    </row>
    <row r="51" spans="1:14" s="6" customFormat="1" ht="18" x14ac:dyDescent="0.55000000000000004">
      <c r="A51" s="56" t="s">
        <v>53</v>
      </c>
      <c r="B51" s="37">
        <f>SUM(B48)</f>
        <v>0</v>
      </c>
      <c r="C51" s="37">
        <f>SUM(C48:C50)</f>
        <v>0</v>
      </c>
      <c r="D51" s="37">
        <f>SUM(D48:D50)</f>
        <v>3103.31</v>
      </c>
      <c r="E51" s="37">
        <f t="shared" ref="E51:M51" si="6">SUM(E48:E50)</f>
        <v>1036.6500000000001</v>
      </c>
      <c r="F51" s="37">
        <f t="shared" si="6"/>
        <v>1041.25</v>
      </c>
      <c r="G51" s="37">
        <f t="shared" si="6"/>
        <v>1039.73</v>
      </c>
      <c r="H51" s="37">
        <f t="shared" si="6"/>
        <v>0</v>
      </c>
      <c r="I51" s="37">
        <f t="shared" si="6"/>
        <v>3118.6</v>
      </c>
      <c r="J51" s="37">
        <f t="shared" si="6"/>
        <v>1041</v>
      </c>
      <c r="K51" s="37">
        <f t="shared" si="6"/>
        <v>1040</v>
      </c>
      <c r="L51" s="37">
        <f t="shared" si="6"/>
        <v>1040</v>
      </c>
      <c r="M51" s="37">
        <f t="shared" si="6"/>
        <v>1040</v>
      </c>
      <c r="N51" s="7"/>
    </row>
    <row r="52" spans="1:14" s="6" customFormat="1" x14ac:dyDescent="0.45"/>
    <row r="53" spans="1:14" s="28" customFormat="1" x14ac:dyDescent="0.45">
      <c r="A53" s="68"/>
      <c r="B53" s="33" t="s">
        <v>1</v>
      </c>
      <c r="C53" s="33" t="s">
        <v>2</v>
      </c>
      <c r="D53" s="33" t="s">
        <v>4</v>
      </c>
      <c r="E53" s="33" t="s">
        <v>5</v>
      </c>
      <c r="F53" s="33" t="s">
        <v>6</v>
      </c>
      <c r="G53" s="33" t="s">
        <v>7</v>
      </c>
      <c r="H53" s="33" t="s">
        <v>13</v>
      </c>
      <c r="I53" s="33" t="s">
        <v>9</v>
      </c>
      <c r="J53" s="33" t="s">
        <v>14</v>
      </c>
      <c r="K53" s="33" t="s">
        <v>15</v>
      </c>
      <c r="L53" s="33" t="s">
        <v>12</v>
      </c>
      <c r="M53" s="33" t="s">
        <v>3</v>
      </c>
    </row>
    <row r="54" spans="1:14" s="6" customFormat="1" x14ac:dyDescent="0.45">
      <c r="A54" s="51"/>
      <c r="B54" s="40"/>
      <c r="C54" s="40"/>
      <c r="D54" s="40">
        <v>42</v>
      </c>
      <c r="E54" s="40"/>
      <c r="F54" s="40"/>
      <c r="G54" s="40"/>
      <c r="H54" s="40"/>
      <c r="I54" s="40"/>
      <c r="J54" s="40"/>
      <c r="K54" s="40"/>
      <c r="L54" s="40"/>
      <c r="M54" s="40"/>
    </row>
    <row r="55" spans="1:14" s="7" customFormat="1" ht="18" x14ac:dyDescent="0.55000000000000004">
      <c r="A55" s="56" t="s">
        <v>40</v>
      </c>
      <c r="B55" s="37">
        <f>SUM(B54)</f>
        <v>0</v>
      </c>
      <c r="C55" s="37">
        <f t="shared" ref="C55:M55" si="7">SUM(C54)</f>
        <v>0</v>
      </c>
      <c r="D55" s="37">
        <f>SUM(D54)</f>
        <v>42</v>
      </c>
      <c r="E55" s="37">
        <f t="shared" si="7"/>
        <v>0</v>
      </c>
      <c r="F55" s="37">
        <f t="shared" si="7"/>
        <v>0</v>
      </c>
      <c r="G55" s="37">
        <f t="shared" si="7"/>
        <v>0</v>
      </c>
      <c r="H55" s="37">
        <f t="shared" si="7"/>
        <v>0</v>
      </c>
      <c r="I55" s="37">
        <f t="shared" si="7"/>
        <v>0</v>
      </c>
      <c r="J55" s="37">
        <f t="shared" si="7"/>
        <v>0</v>
      </c>
      <c r="K55" s="37">
        <f t="shared" si="7"/>
        <v>0</v>
      </c>
      <c r="L55" s="37">
        <f t="shared" si="7"/>
        <v>0</v>
      </c>
      <c r="M55" s="37">
        <f t="shared" si="7"/>
        <v>0</v>
      </c>
      <c r="N55" s="6"/>
    </row>
    <row r="56" spans="1:14" s="6" customFormat="1" x14ac:dyDescent="0.45"/>
    <row r="57" spans="1:14" s="6" customFormat="1" x14ac:dyDescent="0.45">
      <c r="A57" s="51"/>
      <c r="B57" s="33" t="s">
        <v>1</v>
      </c>
      <c r="C57" s="33" t="s">
        <v>2</v>
      </c>
      <c r="D57" s="33" t="s">
        <v>4</v>
      </c>
      <c r="E57" s="33" t="s">
        <v>5</v>
      </c>
      <c r="F57" s="33" t="s">
        <v>6</v>
      </c>
      <c r="G57" s="33" t="s">
        <v>7</v>
      </c>
      <c r="H57" s="33" t="s">
        <v>13</v>
      </c>
      <c r="I57" s="33" t="s">
        <v>9</v>
      </c>
      <c r="J57" s="33" t="s">
        <v>14</v>
      </c>
      <c r="K57" s="33" t="s">
        <v>15</v>
      </c>
      <c r="L57" s="33" t="s">
        <v>12</v>
      </c>
      <c r="M57" s="33" t="s">
        <v>3</v>
      </c>
    </row>
    <row r="58" spans="1:14" s="6" customFormat="1" x14ac:dyDescent="0.45">
      <c r="A58" s="51" t="s">
        <v>63</v>
      </c>
      <c r="B58" s="58"/>
      <c r="C58" s="58"/>
      <c r="D58" s="58">
        <v>119.97</v>
      </c>
      <c r="E58" s="58"/>
      <c r="F58" s="58"/>
      <c r="G58" s="58"/>
      <c r="H58" s="58"/>
      <c r="I58" s="58"/>
      <c r="J58" s="58"/>
      <c r="K58" s="58"/>
      <c r="L58" s="58"/>
      <c r="M58" s="58"/>
    </row>
    <row r="59" spans="1:14" s="6" customFormat="1" x14ac:dyDescent="0.45">
      <c r="A59" s="51" t="s">
        <v>47</v>
      </c>
      <c r="B59" s="36"/>
      <c r="C59" s="36"/>
      <c r="D59" s="36">
        <v>99.9</v>
      </c>
      <c r="E59" s="36"/>
      <c r="F59" s="36"/>
      <c r="G59" s="36"/>
      <c r="H59" s="36"/>
      <c r="I59" s="36"/>
      <c r="J59" s="36"/>
      <c r="K59" s="36"/>
      <c r="L59" s="36"/>
      <c r="M59" s="36"/>
      <c r="N59"/>
    </row>
    <row r="60" spans="1:14" s="6" customFormat="1" x14ac:dyDescent="0.45">
      <c r="A60" s="51" t="s">
        <v>46</v>
      </c>
      <c r="B60" s="40">
        <v>37.5</v>
      </c>
      <c r="C60" s="40">
        <v>37.5</v>
      </c>
      <c r="D60" s="40">
        <v>37.5</v>
      </c>
      <c r="E60" s="40">
        <v>37.5</v>
      </c>
      <c r="F60" s="40">
        <v>37.5</v>
      </c>
      <c r="G60" s="40">
        <v>37.5</v>
      </c>
      <c r="H60" s="40">
        <v>37.5</v>
      </c>
      <c r="I60" s="40">
        <v>37.5</v>
      </c>
      <c r="J60" s="40">
        <v>37.5</v>
      </c>
      <c r="K60" s="40">
        <v>37.5</v>
      </c>
      <c r="L60" s="40"/>
      <c r="M60" s="40"/>
      <c r="N60"/>
    </row>
    <row r="61" spans="1:14" s="6" customFormat="1" ht="18" x14ac:dyDescent="0.55000000000000004">
      <c r="A61" s="56" t="s">
        <v>45</v>
      </c>
      <c r="B61" s="37">
        <f t="shared" ref="B61:C61" si="8">SUM(B58:B60)</f>
        <v>37.5</v>
      </c>
      <c r="C61" s="37">
        <f t="shared" si="8"/>
        <v>37.5</v>
      </c>
      <c r="D61" s="37">
        <f>SUM(D58:D60)</f>
        <v>257.37</v>
      </c>
      <c r="E61" s="37">
        <f t="shared" ref="E61:M61" si="9">SUM(E58:E60)</f>
        <v>37.5</v>
      </c>
      <c r="F61" s="37">
        <f t="shared" si="9"/>
        <v>37.5</v>
      </c>
      <c r="G61" s="37">
        <f t="shared" si="9"/>
        <v>37.5</v>
      </c>
      <c r="H61" s="37">
        <f t="shared" si="9"/>
        <v>37.5</v>
      </c>
      <c r="I61" s="37">
        <f t="shared" si="9"/>
        <v>37.5</v>
      </c>
      <c r="J61" s="37">
        <f t="shared" si="9"/>
        <v>37.5</v>
      </c>
      <c r="K61" s="37">
        <f t="shared" si="9"/>
        <v>37.5</v>
      </c>
      <c r="L61" s="37">
        <f t="shared" si="9"/>
        <v>0</v>
      </c>
      <c r="M61" s="37">
        <f t="shared" si="9"/>
        <v>0</v>
      </c>
      <c r="N61" s="2"/>
    </row>
    <row r="62" spans="1:14" s="6" customFormat="1" x14ac:dyDescent="0.4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28" customFormat="1" x14ac:dyDescent="0.45">
      <c r="A63" s="68"/>
      <c r="B63" s="33" t="s">
        <v>1</v>
      </c>
      <c r="C63" s="33" t="s">
        <v>2</v>
      </c>
      <c r="D63" s="33" t="s">
        <v>4</v>
      </c>
      <c r="E63" s="33" t="s">
        <v>5</v>
      </c>
      <c r="F63" s="33" t="s">
        <v>6</v>
      </c>
      <c r="G63" s="33" t="s">
        <v>7</v>
      </c>
      <c r="H63" s="33" t="s">
        <v>13</v>
      </c>
      <c r="I63" s="33" t="s">
        <v>9</v>
      </c>
      <c r="J63" s="33" t="s">
        <v>14</v>
      </c>
      <c r="K63" s="33" t="s">
        <v>15</v>
      </c>
      <c r="L63" s="33" t="s">
        <v>12</v>
      </c>
      <c r="M63" s="33" t="s">
        <v>3</v>
      </c>
    </row>
    <row r="64" spans="1:14" x14ac:dyDescent="0.45">
      <c r="A64" s="51"/>
      <c r="B64" s="36"/>
      <c r="C64" s="36"/>
      <c r="D64" s="36">
        <v>198</v>
      </c>
      <c r="E64" s="36"/>
      <c r="F64" s="36"/>
      <c r="G64" s="36"/>
      <c r="H64" s="36"/>
      <c r="I64" s="36"/>
      <c r="J64" s="36"/>
      <c r="K64" s="36"/>
      <c r="L64" s="36"/>
      <c r="M64" s="36"/>
    </row>
    <row r="65" spans="1:13" x14ac:dyDescent="0.45">
      <c r="A65" s="51"/>
      <c r="B65" s="40">
        <v>180</v>
      </c>
      <c r="C65" s="40">
        <v>180</v>
      </c>
      <c r="D65" s="40">
        <v>198</v>
      </c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8" x14ac:dyDescent="0.55000000000000004">
      <c r="A66" s="56" t="s">
        <v>21</v>
      </c>
      <c r="B66" s="37">
        <f>SUM(B64:B65)</f>
        <v>180</v>
      </c>
      <c r="C66" s="37">
        <f t="shared" ref="C66:M66" si="10">SUM(C64:C65)</f>
        <v>180</v>
      </c>
      <c r="D66" s="37">
        <f t="shared" si="10"/>
        <v>396</v>
      </c>
      <c r="E66" s="37">
        <f t="shared" si="10"/>
        <v>0</v>
      </c>
      <c r="F66" s="37">
        <f t="shared" si="10"/>
        <v>0</v>
      </c>
      <c r="G66" s="37">
        <f t="shared" si="10"/>
        <v>0</v>
      </c>
      <c r="H66" s="37">
        <f t="shared" si="10"/>
        <v>0</v>
      </c>
      <c r="I66" s="37">
        <f t="shared" si="10"/>
        <v>0</v>
      </c>
      <c r="J66" s="37">
        <f t="shared" si="10"/>
        <v>0</v>
      </c>
      <c r="K66" s="37">
        <f t="shared" si="10"/>
        <v>0</v>
      </c>
      <c r="L66" s="37">
        <f t="shared" si="10"/>
        <v>0</v>
      </c>
      <c r="M66" s="37">
        <f t="shared" si="10"/>
        <v>0</v>
      </c>
    </row>
    <row r="68" spans="1:13" s="6" customFormat="1" x14ac:dyDescent="0.45">
      <c r="A68" s="51"/>
      <c r="B68" s="33" t="s">
        <v>1</v>
      </c>
      <c r="C68" s="33" t="s">
        <v>2</v>
      </c>
      <c r="D68" s="33" t="s">
        <v>4</v>
      </c>
      <c r="E68" s="33" t="s">
        <v>5</v>
      </c>
      <c r="F68" s="33" t="s">
        <v>6</v>
      </c>
      <c r="G68" s="33" t="s">
        <v>7</v>
      </c>
      <c r="H68" s="33" t="s">
        <v>13</v>
      </c>
      <c r="I68" s="33" t="s">
        <v>9</v>
      </c>
      <c r="J68" s="33" t="s">
        <v>14</v>
      </c>
      <c r="K68" s="33" t="s">
        <v>15</v>
      </c>
      <c r="L68" s="33" t="s">
        <v>12</v>
      </c>
      <c r="M68" s="33" t="s">
        <v>3</v>
      </c>
    </row>
    <row r="69" spans="1:13" s="6" customFormat="1" x14ac:dyDescent="0.45">
      <c r="A69" s="51"/>
      <c r="B69" s="58">
        <v>0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x14ac:dyDescent="0.45">
      <c r="A70" s="51"/>
      <c r="B70" s="42">
        <v>0</v>
      </c>
      <c r="C70" s="42"/>
      <c r="D70" s="42"/>
      <c r="E70" s="42"/>
      <c r="F70" s="42"/>
      <c r="G70" s="42">
        <v>1000</v>
      </c>
      <c r="H70" s="42">
        <v>2050</v>
      </c>
      <c r="I70" s="42"/>
      <c r="J70" s="42"/>
      <c r="K70" s="42"/>
      <c r="L70" s="42"/>
      <c r="M70" s="42"/>
    </row>
    <row r="71" spans="1:13" ht="18" x14ac:dyDescent="0.55000000000000004">
      <c r="A71" s="56" t="s">
        <v>23</v>
      </c>
      <c r="B71" s="37">
        <f>SUM(B69:B70)</f>
        <v>0</v>
      </c>
      <c r="C71" s="37">
        <f t="shared" ref="C71:M71" si="11">SUM(C69:C70)</f>
        <v>0</v>
      </c>
      <c r="D71" s="37">
        <f t="shared" si="11"/>
        <v>0</v>
      </c>
      <c r="E71" s="37">
        <f t="shared" si="11"/>
        <v>0</v>
      </c>
      <c r="F71" s="37">
        <f t="shared" si="11"/>
        <v>0</v>
      </c>
      <c r="G71" s="37">
        <f t="shared" si="11"/>
        <v>1000</v>
      </c>
      <c r="H71" s="37">
        <f t="shared" si="11"/>
        <v>2050</v>
      </c>
      <c r="I71" s="37">
        <f t="shared" si="11"/>
        <v>0</v>
      </c>
      <c r="J71" s="37">
        <f t="shared" si="11"/>
        <v>0</v>
      </c>
      <c r="K71" s="37">
        <f t="shared" si="11"/>
        <v>0</v>
      </c>
      <c r="L71" s="37">
        <f t="shared" si="11"/>
        <v>0</v>
      </c>
      <c r="M71" s="37">
        <f t="shared" si="11"/>
        <v>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B2F28-58D9-4132-8226-396C8B06F3A3}">
  <sheetPr>
    <tabColor theme="9"/>
    <pageSetUpPr fitToPage="1"/>
  </sheetPr>
  <dimension ref="A1:P45"/>
  <sheetViews>
    <sheetView tabSelected="1" topLeftCell="A7" zoomScale="90" zoomScaleNormal="90" workbookViewId="0">
      <selection activeCell="S18" sqref="S18"/>
    </sheetView>
  </sheetViews>
  <sheetFormatPr defaultRowHeight="14.25" x14ac:dyDescent="0.45"/>
  <cols>
    <col min="1" max="1" width="25" style="2" customWidth="1"/>
    <col min="4" max="4" width="9.73046875" bestFit="1" customWidth="1"/>
    <col min="6" max="6" width="9.33203125" bestFit="1" customWidth="1"/>
    <col min="8" max="10" width="10.1328125" bestFit="1" customWidth="1"/>
    <col min="11" max="11" width="8.73046875" bestFit="1" customWidth="1"/>
    <col min="12" max="12" width="8.73046875" customWidth="1"/>
    <col min="13" max="13" width="8.73046875" bestFit="1" customWidth="1"/>
    <col min="14" max="14" width="13.3984375" bestFit="1" customWidth="1"/>
    <col min="15" max="15" width="9.73046875" bestFit="1" customWidth="1"/>
    <col min="16" max="16" width="10.33203125" bestFit="1" customWidth="1"/>
    <col min="17" max="17" width="11.86328125" customWidth="1"/>
  </cols>
  <sheetData>
    <row r="1" spans="1:16" x14ac:dyDescent="0.45">
      <c r="B1" s="201" t="s">
        <v>86</v>
      </c>
      <c r="C1" s="201"/>
      <c r="D1" s="201"/>
      <c r="E1" s="201"/>
      <c r="F1" s="201"/>
      <c r="G1" s="201"/>
      <c r="H1" s="201"/>
      <c r="I1" s="201"/>
      <c r="J1" s="201"/>
    </row>
    <row r="2" spans="1:16" s="2" customFormat="1" x14ac:dyDescent="0.45">
      <c r="A2" s="161" t="s">
        <v>25</v>
      </c>
      <c r="B2" s="95" t="s">
        <v>1</v>
      </c>
      <c r="C2" s="95" t="s">
        <v>2</v>
      </c>
      <c r="D2" s="95" t="s">
        <v>4</v>
      </c>
      <c r="E2" s="95" t="s">
        <v>5</v>
      </c>
      <c r="F2" s="95" t="s">
        <v>6</v>
      </c>
      <c r="G2" s="95" t="s">
        <v>7</v>
      </c>
      <c r="H2" s="95" t="s">
        <v>8</v>
      </c>
      <c r="I2" s="95" t="s">
        <v>9</v>
      </c>
      <c r="J2" s="95" t="s">
        <v>10</v>
      </c>
      <c r="K2" s="162" t="s">
        <v>11</v>
      </c>
      <c r="L2" s="162" t="s">
        <v>12</v>
      </c>
      <c r="M2" s="162" t="s">
        <v>3</v>
      </c>
      <c r="N2" s="163" t="s">
        <v>95</v>
      </c>
      <c r="O2" s="163" t="s">
        <v>17</v>
      </c>
      <c r="P2" s="163" t="s">
        <v>32</v>
      </c>
    </row>
    <row r="3" spans="1:16" s="1" customFormat="1" x14ac:dyDescent="0.45">
      <c r="A3" s="164" t="s">
        <v>42</v>
      </c>
      <c r="B3" s="111">
        <f>'2020-21 Projected Detail '!B46</f>
        <v>1029.6099999999999</v>
      </c>
      <c r="C3" s="211">
        <f>'2020-21 Projected Detail '!C46</f>
        <v>0</v>
      </c>
      <c r="D3" s="211">
        <f>'2020-21 Projected Detail '!D46</f>
        <v>0</v>
      </c>
      <c r="E3" s="211">
        <f>'2020-21 Projected Detail '!E46</f>
        <v>0</v>
      </c>
      <c r="F3" s="211">
        <f>'2020-21 Projected Detail '!F46</f>
        <v>0</v>
      </c>
      <c r="G3" s="111">
        <f>'2020-21 Projected Detail '!G46</f>
        <v>1045.6400000000001</v>
      </c>
      <c r="H3" s="111">
        <f>'2020-21 Projected Detail '!H46</f>
        <v>1045.6400000000001</v>
      </c>
      <c r="I3" s="111">
        <f>'2020-21 Projected Detail '!I46</f>
        <v>1040.08</v>
      </c>
      <c r="J3" s="111">
        <f>'2020-21 Projected Detail '!J46</f>
        <v>1039.73</v>
      </c>
      <c r="K3" s="166">
        <f>'2020-21 Projected Detail '!K46</f>
        <v>0</v>
      </c>
      <c r="L3" s="166">
        <f>'2020-21 Projected Detail '!L46</f>
        <v>0</v>
      </c>
      <c r="M3" s="166">
        <f>'2020-21 Projected Detail '!M46</f>
        <v>0</v>
      </c>
      <c r="N3" s="164">
        <f>SUM(B3:M3)</f>
        <v>5200.7000000000007</v>
      </c>
      <c r="O3" s="165">
        <v>13000</v>
      </c>
      <c r="P3" s="164">
        <f>O3-N3</f>
        <v>7799.2999999999993</v>
      </c>
    </row>
    <row r="4" spans="1:16" s="1" customFormat="1" x14ac:dyDescent="0.45">
      <c r="A4" s="164" t="s">
        <v>43</v>
      </c>
      <c r="B4" s="101">
        <f>'2020-21 Projected Detail '!B33</f>
        <v>0</v>
      </c>
      <c r="C4" s="101">
        <f>'2020-21 Projected Detail '!C33</f>
        <v>0</v>
      </c>
      <c r="D4" s="101">
        <f>'2020-21 Projected Detail '!D33</f>
        <v>0</v>
      </c>
      <c r="E4" s="101">
        <f>'2020-21 Projected Detail '!E33</f>
        <v>0</v>
      </c>
      <c r="F4" s="101">
        <f>'2020-21 Projected Detail '!F33</f>
        <v>0</v>
      </c>
      <c r="G4" s="101">
        <f>'2020-21 Projected Detail '!G33</f>
        <v>0</v>
      </c>
      <c r="H4" s="101">
        <f>'2020-21 Projected Detail '!H33</f>
        <v>0</v>
      </c>
      <c r="I4" s="101">
        <f>'2020-21 Projected Detail '!I33</f>
        <v>0</v>
      </c>
      <c r="J4" s="101">
        <f>'2020-21 Projected Detail '!J33</f>
        <v>0</v>
      </c>
      <c r="K4" s="167">
        <f>'2020-21 Projected Detail '!K34</f>
        <v>0</v>
      </c>
      <c r="L4" s="167">
        <f>'2020-21 Projected Detail '!L34</f>
        <v>0</v>
      </c>
      <c r="M4" s="167">
        <f>'2020-21 Projected Detail '!M34</f>
        <v>0</v>
      </c>
      <c r="N4" s="164">
        <f t="shared" ref="N4:N9" si="0">SUM(B4:M4)</f>
        <v>0</v>
      </c>
      <c r="O4" s="168">
        <v>150</v>
      </c>
      <c r="P4" s="164">
        <f t="shared" ref="P4:P9" si="1">O4-N4</f>
        <v>150</v>
      </c>
    </row>
    <row r="5" spans="1:16" s="1" customFormat="1" x14ac:dyDescent="0.45">
      <c r="A5" s="164" t="s">
        <v>44</v>
      </c>
      <c r="B5" s="101">
        <f>'2020-21 Projected Detail '!B38</f>
        <v>0</v>
      </c>
      <c r="C5" s="101">
        <f>'2020-21 Projected Detail '!C38</f>
        <v>0</v>
      </c>
      <c r="D5" s="101">
        <f>'2020-21 Projected Detail '!D38</f>
        <v>0</v>
      </c>
      <c r="E5" s="101">
        <f>'2020-21 Projected Detail '!E38</f>
        <v>75.08</v>
      </c>
      <c r="F5" s="101">
        <f>'2020-21 Projected Detail '!F38</f>
        <v>0</v>
      </c>
      <c r="G5" s="101">
        <f>'2020-21 Projected Detail '!G38</f>
        <v>0</v>
      </c>
      <c r="H5" s="101">
        <f>'2020-21 Projected Detail '!H38</f>
        <v>0</v>
      </c>
      <c r="I5" s="101">
        <f>'2020-21 Projected Detail '!I38</f>
        <v>48.11</v>
      </c>
      <c r="J5" s="101">
        <f>'2020-21 Projected Detail '!J38</f>
        <v>62.75</v>
      </c>
      <c r="K5" s="167">
        <f>'2020-21 Projected Detail '!K38</f>
        <v>0</v>
      </c>
      <c r="L5" s="167">
        <f>'2020-21 Projected Detail '!L38</f>
        <v>0</v>
      </c>
      <c r="M5" s="167">
        <f>'2020-21 Projected Detail '!M38</f>
        <v>0</v>
      </c>
      <c r="N5" s="164">
        <f t="shared" si="0"/>
        <v>185.94</v>
      </c>
      <c r="O5" s="168">
        <v>1200</v>
      </c>
      <c r="P5" s="164">
        <f t="shared" si="1"/>
        <v>1014.06</v>
      </c>
    </row>
    <row r="6" spans="1:16" s="1" customFormat="1" x14ac:dyDescent="0.45">
      <c r="A6" s="164" t="s">
        <v>41</v>
      </c>
      <c r="B6" s="101">
        <f>'2020-21 Projected Detail '!B42</f>
        <v>0</v>
      </c>
      <c r="C6" s="101">
        <f>'2020-21 Projected Detail '!C42</f>
        <v>0</v>
      </c>
      <c r="D6" s="101">
        <f>'2020-21 Projected Detail '!D42</f>
        <v>0</v>
      </c>
      <c r="E6" s="101">
        <f>'2020-21 Projected Detail '!E42</f>
        <v>0</v>
      </c>
      <c r="F6" s="101">
        <f>'2020-21 Projected Detail '!F42</f>
        <v>0</v>
      </c>
      <c r="G6" s="101">
        <f>'2020-21 Projected Detail '!G42</f>
        <v>0</v>
      </c>
      <c r="H6" s="101">
        <f>'2020-21 Projected Detail '!H42</f>
        <v>0</v>
      </c>
      <c r="I6" s="101">
        <f>'2020-21 Projected Detail '!I42</f>
        <v>0</v>
      </c>
      <c r="J6" s="101">
        <f>'2020-21 Projected Detail '!J42</f>
        <v>1000</v>
      </c>
      <c r="K6" s="167">
        <f>'2020-21 Projected Detail '!K42</f>
        <v>0</v>
      </c>
      <c r="L6" s="167">
        <f>'2020-21 Projected Detail '!L42</f>
        <v>0</v>
      </c>
      <c r="M6" s="167">
        <v>0</v>
      </c>
      <c r="N6" s="164">
        <f t="shared" si="0"/>
        <v>1000</v>
      </c>
      <c r="O6" s="168">
        <v>1000</v>
      </c>
      <c r="P6" s="164">
        <f t="shared" si="1"/>
        <v>0</v>
      </c>
    </row>
    <row r="7" spans="1:16" s="1" customFormat="1" x14ac:dyDescent="0.45">
      <c r="A7" s="164" t="s">
        <v>57</v>
      </c>
      <c r="B7" s="111">
        <f>'2020-21 Projected Detail '!B52</f>
        <v>37.5</v>
      </c>
      <c r="C7" s="111">
        <f>'2020-21 Projected Detail '!C52</f>
        <v>79.5</v>
      </c>
      <c r="D7" s="111">
        <f>'2020-21 Projected Detail '!D52</f>
        <v>157.47</v>
      </c>
      <c r="E7" s="111">
        <f>'2020-21 Projected Detail '!E52</f>
        <v>137.4</v>
      </c>
      <c r="F7" s="111">
        <f>'2020-21 Projected Detail '!F52</f>
        <v>37.5</v>
      </c>
      <c r="G7" s="111">
        <f>'2020-21 Projected Detail '!G52</f>
        <v>37.5</v>
      </c>
      <c r="H7" s="111">
        <f>'2020-21 Projected Detail '!H52</f>
        <v>37.5</v>
      </c>
      <c r="I7" s="111">
        <f>'2020-21 Projected Detail '!I52</f>
        <v>37.5</v>
      </c>
      <c r="J7" s="111">
        <f>'2020-21 Projected Detail '!J52</f>
        <v>37.5</v>
      </c>
      <c r="K7" s="166">
        <f>'2020-21 Projected Detail '!K52</f>
        <v>0</v>
      </c>
      <c r="L7" s="166">
        <f>'2020-21 Projected Detail '!L52</f>
        <v>0</v>
      </c>
      <c r="M7" s="166">
        <f>'2020-21 Projected Detail '!M52</f>
        <v>0</v>
      </c>
      <c r="N7" s="164">
        <f t="shared" si="0"/>
        <v>599.37</v>
      </c>
      <c r="O7" s="168">
        <v>450</v>
      </c>
      <c r="P7" s="164">
        <f t="shared" si="1"/>
        <v>-149.37</v>
      </c>
    </row>
    <row r="8" spans="1:16" s="1" customFormat="1" x14ac:dyDescent="0.45">
      <c r="A8" s="166" t="s">
        <v>24</v>
      </c>
      <c r="B8" s="174">
        <f>'2020-21 Projected Detail '!B56</f>
        <v>0</v>
      </c>
      <c r="C8" s="174">
        <f>'2020-21 Projected Detail '!C56</f>
        <v>0</v>
      </c>
      <c r="D8" s="174">
        <f>'2020-21 Projected Detail '!D56</f>
        <v>0</v>
      </c>
      <c r="E8" s="174">
        <f>'2020-21 Projected Detail '!E56</f>
        <v>0</v>
      </c>
      <c r="F8" s="174">
        <f>'2020-21 Projected Detail '!F56</f>
        <v>0</v>
      </c>
      <c r="G8" s="174">
        <f>'2020-21 Projected Detail '!G56</f>
        <v>0</v>
      </c>
      <c r="H8" s="174">
        <f>'2020-21 Projected Detail '!H56</f>
        <v>0</v>
      </c>
      <c r="I8" s="174">
        <f>'2020-21 Projected Detail '!I56</f>
        <v>0</v>
      </c>
      <c r="J8" s="174">
        <f>'2020-21 Projected Detail '!J56</f>
        <v>0</v>
      </c>
      <c r="K8" s="169">
        <f>'2020-21 Projected Detail '!K56</f>
        <v>0</v>
      </c>
      <c r="L8" s="169">
        <f>'2020-21 Projected Detail '!L56</f>
        <v>0</v>
      </c>
      <c r="M8" s="169">
        <f>'2020-21 Projected Detail '!M56</f>
        <v>0</v>
      </c>
      <c r="N8" s="164">
        <f t="shared" si="0"/>
        <v>0</v>
      </c>
      <c r="O8" s="168">
        <v>450</v>
      </c>
      <c r="P8" s="164">
        <f t="shared" si="1"/>
        <v>450</v>
      </c>
    </row>
    <row r="9" spans="1:16" s="1" customFormat="1" x14ac:dyDescent="0.45">
      <c r="A9" s="164" t="s">
        <v>56</v>
      </c>
      <c r="B9" s="97">
        <f>'2020-21 Projected Detail '!B30</f>
        <v>1</v>
      </c>
      <c r="C9" s="97">
        <f>'2020-21 Projected Detail '!C30</f>
        <v>15.97</v>
      </c>
      <c r="D9" s="97">
        <f>'2020-21 Projected Detail '!D30</f>
        <v>1</v>
      </c>
      <c r="E9" s="97">
        <f>'2020-21 Projected Detail '!E30</f>
        <v>1.9</v>
      </c>
      <c r="F9" s="97">
        <f>'2020-21 Projected Detail '!F30</f>
        <v>15.97</v>
      </c>
      <c r="G9" s="97">
        <f>'2020-21 Projected Detail '!G30</f>
        <v>1</v>
      </c>
      <c r="H9" s="97">
        <f>'2020-21 Projected Detail '!H30</f>
        <v>1</v>
      </c>
      <c r="I9" s="97">
        <f>'2020-21 Projected Detail '!I30</f>
        <v>15.97</v>
      </c>
      <c r="J9" s="97">
        <f>'2020-21 Projected Detail '!J30</f>
        <v>1</v>
      </c>
      <c r="K9" s="170">
        <f>'2020-21 Projected Detail '!K30</f>
        <v>0</v>
      </c>
      <c r="L9" s="170">
        <f>'2020-21 Projected Detail '!L30</f>
        <v>0</v>
      </c>
      <c r="M9" s="170">
        <f>'2020-21 Projected Detail '!M30</f>
        <v>0</v>
      </c>
      <c r="N9" s="171">
        <f t="shared" si="0"/>
        <v>54.809999999999995</v>
      </c>
      <c r="O9" s="191">
        <v>350</v>
      </c>
      <c r="P9" s="171">
        <f t="shared" si="1"/>
        <v>295.19</v>
      </c>
    </row>
    <row r="10" spans="1:16" s="3" customFormat="1" x14ac:dyDescent="0.45">
      <c r="A10" s="172"/>
      <c r="B10" s="99">
        <f>SUM(B3:B8)</f>
        <v>1067.1099999999999</v>
      </c>
      <c r="C10" s="99">
        <f>SUM(C3:C9)</f>
        <v>95.47</v>
      </c>
      <c r="D10" s="99">
        <f t="shared" ref="D10:J10" si="2">SUM(D3:D8)</f>
        <v>157.47</v>
      </c>
      <c r="E10" s="99">
        <f t="shared" si="2"/>
        <v>212.48000000000002</v>
      </c>
      <c r="F10" s="99">
        <f t="shared" si="2"/>
        <v>37.5</v>
      </c>
      <c r="G10" s="99">
        <f t="shared" si="2"/>
        <v>1083.1400000000001</v>
      </c>
      <c r="H10" s="99">
        <f t="shared" si="2"/>
        <v>1083.1400000000001</v>
      </c>
      <c r="I10" s="99">
        <f t="shared" si="2"/>
        <v>1125.6899999999998</v>
      </c>
      <c r="J10" s="99">
        <f t="shared" si="2"/>
        <v>2139.98</v>
      </c>
      <c r="K10" s="172">
        <f>SUM(K3:K9)</f>
        <v>0</v>
      </c>
      <c r="L10" s="172">
        <f>SUM(L3:L9)</f>
        <v>0</v>
      </c>
      <c r="M10" s="172">
        <f>SUM(M3:M9)</f>
        <v>0</v>
      </c>
      <c r="N10" s="172">
        <f t="shared" ref="N10" si="3">SUM(B10:M10)</f>
        <v>7001.98</v>
      </c>
      <c r="O10" s="173">
        <f>SUM(O3:O9)</f>
        <v>16600</v>
      </c>
      <c r="P10" s="172">
        <f>SUM(P3:P9)</f>
        <v>9559.1799999999985</v>
      </c>
    </row>
    <row r="11" spans="1:16" s="3" customFormat="1" x14ac:dyDescent="0.45"/>
    <row r="12" spans="1:16" s="2" customFormat="1" x14ac:dyDescent="0.45">
      <c r="A12" s="145" t="s">
        <v>26</v>
      </c>
      <c r="B12" s="192" t="s">
        <v>1</v>
      </c>
      <c r="C12" s="192" t="s">
        <v>2</v>
      </c>
      <c r="D12" s="192" t="s">
        <v>4</v>
      </c>
      <c r="E12" s="192" t="s">
        <v>5</v>
      </c>
      <c r="F12" s="192" t="s">
        <v>6</v>
      </c>
      <c r="G12" s="192" t="s">
        <v>7</v>
      </c>
      <c r="H12" s="192" t="s">
        <v>8</v>
      </c>
      <c r="I12" s="192" t="s">
        <v>9</v>
      </c>
      <c r="J12" s="192" t="s">
        <v>10</v>
      </c>
      <c r="K12" s="193" t="s">
        <v>11</v>
      </c>
      <c r="L12" s="193" t="s">
        <v>12</v>
      </c>
      <c r="M12" s="193" t="s">
        <v>3</v>
      </c>
      <c r="N12" s="200" t="s">
        <v>89</v>
      </c>
      <c r="O12" s="200" t="s">
        <v>30</v>
      </c>
      <c r="P12" s="200" t="s">
        <v>31</v>
      </c>
    </row>
    <row r="13" spans="1:16" s="1" customFormat="1" x14ac:dyDescent="0.45">
      <c r="A13" s="146" t="s">
        <v>27</v>
      </c>
      <c r="B13" s="116">
        <f>'2020-21 Projected Detail '!B16</f>
        <v>0</v>
      </c>
      <c r="C13" s="116">
        <f>'2020-21 Projected Detail '!C16</f>
        <v>0</v>
      </c>
      <c r="D13" s="116">
        <f>'2020-21 Projected Detail '!D16</f>
        <v>0</v>
      </c>
      <c r="E13" s="116">
        <f>'2020-21 Projected Detail '!E16</f>
        <v>0</v>
      </c>
      <c r="F13" s="116">
        <f>'2020-21 Projected Detail '!F16</f>
        <v>0</v>
      </c>
      <c r="G13" s="116">
        <f>'2020-21 Projected Detail '!G16</f>
        <v>0</v>
      </c>
      <c r="H13" s="116">
        <f>'2020-21 Projected Detail '!H16</f>
        <v>0</v>
      </c>
      <c r="I13" s="116">
        <f>'2020-21 Projected Detail '!I16</f>
        <v>0</v>
      </c>
      <c r="J13" s="116">
        <f>'2020-21 Projected Detail '!J16</f>
        <v>0</v>
      </c>
      <c r="K13" s="147">
        <f>'2020-21 Projected Detail '!K16</f>
        <v>0</v>
      </c>
      <c r="L13" s="147">
        <f>'2020-21 Projected Detail '!L16</f>
        <v>0</v>
      </c>
      <c r="M13" s="147">
        <f>'2020-21 Projected Detail '!M16</f>
        <v>0</v>
      </c>
      <c r="N13" s="147">
        <f>SUM(B13:M13)</f>
        <v>0</v>
      </c>
      <c r="O13" s="148">
        <v>0</v>
      </c>
      <c r="P13" s="147">
        <f>O13-N13</f>
        <v>0</v>
      </c>
    </row>
    <row r="14" spans="1:16" s="1" customFormat="1" x14ac:dyDescent="0.45">
      <c r="A14" s="149" t="s">
        <v>28</v>
      </c>
      <c r="B14" s="158">
        <f>'2020-21 Projected Detail '!B12</f>
        <v>0</v>
      </c>
      <c r="C14" s="158">
        <f>'2020-21 Projected Detail '!C12</f>
        <v>0</v>
      </c>
      <c r="D14" s="158">
        <f>'2020-21 Projected Detail '!D12</f>
        <v>0</v>
      </c>
      <c r="E14" s="158">
        <f>'2020-21 Projected Detail '!E12</f>
        <v>0</v>
      </c>
      <c r="F14" s="158">
        <f>'2020-21 Projected Detail '!F12</f>
        <v>0</v>
      </c>
      <c r="G14" s="158">
        <f>'2020-21 Projected Detail '!G12</f>
        <v>0</v>
      </c>
      <c r="H14" s="158">
        <f>'2020-21 Projected Detail '!H12</f>
        <v>0</v>
      </c>
      <c r="I14" s="158">
        <f>'2020-21 Projected Detail '!I12</f>
        <v>0</v>
      </c>
      <c r="J14" s="158">
        <f>'2020-21 Projected Detail '!J12</f>
        <v>0</v>
      </c>
      <c r="K14" s="149">
        <f>'2020-21 Projected Detail '!K12</f>
        <v>0</v>
      </c>
      <c r="L14" s="149">
        <f>'2020-21 Projected Detail '!L12</f>
        <v>0</v>
      </c>
      <c r="M14" s="149">
        <f>'2020-21 Projected Detail '!M12</f>
        <v>0</v>
      </c>
      <c r="N14" s="147">
        <f t="shared" ref="N14:N18" si="4">SUM(B14:M14)</f>
        <v>0</v>
      </c>
      <c r="O14" s="148">
        <v>6000</v>
      </c>
      <c r="P14" s="147">
        <f t="shared" ref="P14:P18" si="5">O14-N14</f>
        <v>6000</v>
      </c>
    </row>
    <row r="15" spans="1:16" s="4" customFormat="1" x14ac:dyDescent="0.45">
      <c r="A15" s="150" t="s">
        <v>69</v>
      </c>
      <c r="B15" s="159">
        <f>'2020-21 Projected Detail '!B8</f>
        <v>0</v>
      </c>
      <c r="C15" s="159">
        <f>'2020-21 Projected Detail '!C8</f>
        <v>0</v>
      </c>
      <c r="D15" s="159">
        <f>'2020-21 Projected Detail '!D8</f>
        <v>0</v>
      </c>
      <c r="E15" s="159">
        <f>'2020-21 Projected Detail '!E8</f>
        <v>0</v>
      </c>
      <c r="F15" s="159">
        <f>'2020-21 Projected Detail '!F8</f>
        <v>0</v>
      </c>
      <c r="G15" s="159">
        <f>'2020-21 Projected Detail '!G8</f>
        <v>0</v>
      </c>
      <c r="H15" s="159">
        <f>'2020-21 Projected Detail '!H8</f>
        <v>0</v>
      </c>
      <c r="I15" s="159">
        <f>'2020-21 Projected Detail '!I8</f>
        <v>0</v>
      </c>
      <c r="J15" s="159">
        <f>'2020-21 Projected Detail '!J8</f>
        <v>0</v>
      </c>
      <c r="K15" s="151">
        <f>'2019-20 Projected'!L53</f>
        <v>0</v>
      </c>
      <c r="L15" s="151">
        <f>'2019-20 Projected'!M53</f>
        <v>0</v>
      </c>
      <c r="M15" s="151">
        <f>'2019-20 Projected'!N53</f>
        <v>0</v>
      </c>
      <c r="N15" s="147">
        <f t="shared" si="4"/>
        <v>0</v>
      </c>
      <c r="O15" s="152">
        <v>0</v>
      </c>
      <c r="P15" s="147">
        <f t="shared" si="5"/>
        <v>0</v>
      </c>
    </row>
    <row r="16" spans="1:16" s="1" customFormat="1" x14ac:dyDescent="0.45">
      <c r="A16" s="150" t="s">
        <v>64</v>
      </c>
      <c r="B16" s="160">
        <f>'2020-21 Projected Detail '!B20</f>
        <v>0</v>
      </c>
      <c r="C16" s="160">
        <f>'2020-21 Projected Detail '!C20</f>
        <v>0</v>
      </c>
      <c r="D16" s="160">
        <f>'2020-21 Projected Detail '!D20</f>
        <v>0</v>
      </c>
      <c r="E16" s="160">
        <f>'2020-21 Projected Detail '!E20</f>
        <v>0</v>
      </c>
      <c r="F16" s="160">
        <f>'2020-21 Projected Detail '!F20</f>
        <v>0</v>
      </c>
      <c r="G16" s="160">
        <f>'2020-21 Projected Detail '!G20</f>
        <v>139.1</v>
      </c>
      <c r="H16" s="160">
        <f>'2020-21 Projected Detail '!H20</f>
        <v>110.9</v>
      </c>
      <c r="I16" s="160">
        <f>'2020-21 Projected Detail '!I20</f>
        <v>0</v>
      </c>
      <c r="J16" s="160">
        <v>0</v>
      </c>
      <c r="K16" s="153">
        <f>'2020-21 Projected Detail '!K20</f>
        <v>0</v>
      </c>
      <c r="L16" s="153">
        <f>'2020-21 Projected Detail '!L20</f>
        <v>0</v>
      </c>
      <c r="M16" s="153">
        <f>'2020-21 Projected Detail '!M20</f>
        <v>0</v>
      </c>
      <c r="N16" s="147">
        <f t="shared" si="4"/>
        <v>250</v>
      </c>
      <c r="O16" s="148">
        <v>5000</v>
      </c>
      <c r="P16" s="147">
        <f t="shared" si="5"/>
        <v>4750</v>
      </c>
    </row>
    <row r="17" spans="1:16" s="1" customFormat="1" x14ac:dyDescent="0.45">
      <c r="A17" s="146" t="s">
        <v>49</v>
      </c>
      <c r="B17" s="159">
        <f>'2020-21 Projected Detail '!B4</f>
        <v>0</v>
      </c>
      <c r="C17" s="159">
        <f>'2020-21 Projected Detail '!C4</f>
        <v>0</v>
      </c>
      <c r="D17" s="159">
        <f>'2020-21 Projected Detail '!D4</f>
        <v>0</v>
      </c>
      <c r="E17" s="159">
        <f>'2020-21 Projected Detail '!E4</f>
        <v>0</v>
      </c>
      <c r="F17" s="159">
        <f>'2020-21 Projected Detail '!F4</f>
        <v>0</v>
      </c>
      <c r="G17" s="159">
        <f>'2020-21 Projected Detail '!G4</f>
        <v>0</v>
      </c>
      <c r="H17" s="159">
        <f>'2020-21 Projected Detail '!H4</f>
        <v>0</v>
      </c>
      <c r="I17" s="159">
        <f>'2020-21 Projected Detail '!I4</f>
        <v>0</v>
      </c>
      <c r="J17" s="159">
        <f>'2020-21 Projected Detail '!J4</f>
        <v>0</v>
      </c>
      <c r="K17" s="151">
        <f>'2020-21 Projected Detail '!K4</f>
        <v>0</v>
      </c>
      <c r="L17" s="151">
        <f>'2020-21 Projected Detail '!L4</f>
        <v>0</v>
      </c>
      <c r="M17" s="151">
        <f>'2020-21 Projected Detail '!M4</f>
        <v>0</v>
      </c>
      <c r="N17" s="147">
        <f t="shared" si="4"/>
        <v>0</v>
      </c>
      <c r="O17" s="152">
        <v>3400</v>
      </c>
      <c r="P17" s="151">
        <f t="shared" si="5"/>
        <v>3400</v>
      </c>
    </row>
    <row r="18" spans="1:16" s="1" customFormat="1" x14ac:dyDescent="0.45">
      <c r="A18" s="146" t="s">
        <v>56</v>
      </c>
      <c r="B18" s="117">
        <f>'2020-21 Projected Detail '!B24</f>
        <v>0</v>
      </c>
      <c r="C18" s="117">
        <f>'2020-21 Projected Detail '!C24</f>
        <v>0</v>
      </c>
      <c r="D18" s="117">
        <f>'2020-21 Projected Detail '!D24</f>
        <v>0</v>
      </c>
      <c r="E18" s="117">
        <f>'2020-21 Projected Detail '!E24</f>
        <v>0</v>
      </c>
      <c r="F18" s="117">
        <f>'2020-21 Projected Detail '!F24</f>
        <v>0</v>
      </c>
      <c r="G18" s="117">
        <f>'2020-21 Projected Detail '!G24</f>
        <v>0</v>
      </c>
      <c r="H18" s="117">
        <f>'2020-21 Projected Detail '!H24</f>
        <v>5974.32</v>
      </c>
      <c r="I18" s="117">
        <f>'2020-21 Projected Detail '!I24</f>
        <v>0</v>
      </c>
      <c r="J18" s="117">
        <f>'2020-21 Projected Detail '!J24</f>
        <v>0</v>
      </c>
      <c r="K18" s="154">
        <f>'2020-21 Projected Detail '!K23</f>
        <v>5974.32</v>
      </c>
      <c r="L18" s="154">
        <f>'2020-21 Projected Detail '!L23</f>
        <v>0</v>
      </c>
      <c r="M18" s="154">
        <f>'2020-21 Projected Detail '!M23</f>
        <v>0</v>
      </c>
      <c r="N18" s="154">
        <f t="shared" si="4"/>
        <v>11948.64</v>
      </c>
      <c r="O18" s="155">
        <v>0</v>
      </c>
      <c r="P18" s="154">
        <f t="shared" si="5"/>
        <v>-11948.64</v>
      </c>
    </row>
    <row r="19" spans="1:16" s="1" customFormat="1" x14ac:dyDescent="0.45">
      <c r="A19" s="156"/>
      <c r="B19" s="120">
        <f>SUM(B13:B18)</f>
        <v>0</v>
      </c>
      <c r="C19" s="120">
        <f t="shared" ref="C19:M19" si="6">SUM(C13:C18)</f>
        <v>0</v>
      </c>
      <c r="D19" s="120">
        <f t="shared" si="6"/>
        <v>0</v>
      </c>
      <c r="E19" s="120">
        <f t="shared" si="6"/>
        <v>0</v>
      </c>
      <c r="F19" s="120">
        <f t="shared" si="6"/>
        <v>0</v>
      </c>
      <c r="G19" s="120">
        <f t="shared" si="6"/>
        <v>139.1</v>
      </c>
      <c r="H19" s="120">
        <f t="shared" si="6"/>
        <v>6085.2199999999993</v>
      </c>
      <c r="I19" s="120">
        <f t="shared" si="6"/>
        <v>0</v>
      </c>
      <c r="J19" s="120">
        <f t="shared" si="6"/>
        <v>0</v>
      </c>
      <c r="K19" s="156">
        <f t="shared" si="6"/>
        <v>5974.32</v>
      </c>
      <c r="L19" s="156">
        <f t="shared" si="6"/>
        <v>0</v>
      </c>
      <c r="M19" s="156">
        <f t="shared" si="6"/>
        <v>0</v>
      </c>
      <c r="N19" s="156">
        <f>SUM(B19:M19)</f>
        <v>12198.64</v>
      </c>
      <c r="O19" s="157">
        <f>SUM(O13:O18)</f>
        <v>14400</v>
      </c>
      <c r="P19" s="156">
        <f>SUM(P13:P18)</f>
        <v>2201.3600000000006</v>
      </c>
    </row>
    <row r="20" spans="1:16" s="1" customFormat="1" x14ac:dyDescent="0.45">
      <c r="A20" s="3"/>
    </row>
    <row r="21" spans="1:16" s="1" customFormat="1" x14ac:dyDescent="0.45">
      <c r="A21" s="37" t="s">
        <v>85</v>
      </c>
      <c r="B21" s="212" t="s">
        <v>70</v>
      </c>
      <c r="C21" s="212" t="s">
        <v>71</v>
      </c>
      <c r="D21" s="212" t="s">
        <v>4</v>
      </c>
      <c r="E21" s="212" t="s">
        <v>72</v>
      </c>
      <c r="F21" s="212" t="s">
        <v>6</v>
      </c>
      <c r="G21" s="212" t="s">
        <v>7</v>
      </c>
      <c r="H21" s="212" t="s">
        <v>13</v>
      </c>
      <c r="I21" s="212" t="s">
        <v>9</v>
      </c>
      <c r="J21" s="212" t="s">
        <v>14</v>
      </c>
      <c r="K21" s="34" t="s">
        <v>15</v>
      </c>
      <c r="L21" s="34" t="s">
        <v>12</v>
      </c>
      <c r="M21" s="34" t="s">
        <v>3</v>
      </c>
      <c r="N21" s="34" t="s">
        <v>88</v>
      </c>
      <c r="O21" s="34" t="s">
        <v>17</v>
      </c>
      <c r="P21" s="34" t="s">
        <v>32</v>
      </c>
    </row>
    <row r="22" spans="1:16" s="1" customFormat="1" x14ac:dyDescent="0.45">
      <c r="A22" s="35" t="s">
        <v>96</v>
      </c>
      <c r="B22" s="222">
        <f>'2020-21 Projected Detail '!B59</f>
        <v>0</v>
      </c>
      <c r="C22" s="222">
        <f>'2020-21 Projected Detail '!C59</f>
        <v>0</v>
      </c>
      <c r="D22" s="222">
        <f>'2020-21 Projected Detail '!D59</f>
        <v>0</v>
      </c>
      <c r="E22" s="222">
        <f>'2020-21 Projected Detail '!E59</f>
        <v>0</v>
      </c>
      <c r="F22" s="222">
        <f>'2020-21 Projected Detail '!F59</f>
        <v>0</v>
      </c>
      <c r="G22" s="222">
        <f>'2020-21 Projected Detail '!G59</f>
        <v>0</v>
      </c>
      <c r="H22" s="222">
        <f>'2020-21 Projected Detail '!H59</f>
        <v>0</v>
      </c>
      <c r="I22" s="222">
        <f>'2020-21 Projected Detail '!I59</f>
        <v>0</v>
      </c>
      <c r="J22" s="222">
        <f>'2020-21 Projected Detail '!J59</f>
        <v>2000</v>
      </c>
      <c r="K22" s="58">
        <v>0</v>
      </c>
      <c r="L22" s="58">
        <v>0</v>
      </c>
      <c r="M22" s="58">
        <v>0</v>
      </c>
      <c r="N22" s="58">
        <f>SUM(B22:M22)</f>
        <v>2000</v>
      </c>
      <c r="O22" s="34"/>
      <c r="P22" s="34"/>
    </row>
    <row r="23" spans="1:16" s="1" customFormat="1" x14ac:dyDescent="0.45">
      <c r="A23" s="35" t="s">
        <v>97</v>
      </c>
      <c r="B23" s="222">
        <f>'2020-21 Projected Detail '!B60</f>
        <v>0</v>
      </c>
      <c r="C23" s="222">
        <f>'2020-21 Projected Detail '!C60</f>
        <v>0</v>
      </c>
      <c r="D23" s="222">
        <f>'2020-21 Projected Detail '!D60</f>
        <v>0</v>
      </c>
      <c r="E23" s="222">
        <f>'2020-21 Projected Detail '!E60</f>
        <v>0</v>
      </c>
      <c r="F23" s="222">
        <f>'2020-21 Projected Detail '!F60</f>
        <v>0</v>
      </c>
      <c r="G23" s="222">
        <f>'2020-21 Projected Detail '!G60</f>
        <v>0</v>
      </c>
      <c r="H23" s="222">
        <f>'2020-21 Projected Detail '!H60</f>
        <v>0</v>
      </c>
      <c r="I23" s="222">
        <f>'2020-21 Projected Detail '!I60</f>
        <v>0</v>
      </c>
      <c r="J23" s="222">
        <f>'2020-21 Projected Detail '!J60</f>
        <v>0</v>
      </c>
      <c r="K23" s="58">
        <v>0</v>
      </c>
      <c r="L23" s="58">
        <v>0</v>
      </c>
      <c r="M23" s="58">
        <v>0</v>
      </c>
      <c r="N23" s="58">
        <f t="shared" ref="N23:N25" si="7">SUM(B23:M23)</f>
        <v>0</v>
      </c>
      <c r="O23" s="34"/>
      <c r="P23" s="34"/>
    </row>
    <row r="24" spans="1:16" s="1" customFormat="1" x14ac:dyDescent="0.45">
      <c r="A24" s="35" t="s">
        <v>98</v>
      </c>
      <c r="B24" s="222">
        <f>'2020-21 Projected Detail '!B61</f>
        <v>0</v>
      </c>
      <c r="C24" s="222">
        <f>'2020-21 Projected Detail '!C61</f>
        <v>0</v>
      </c>
      <c r="D24" s="222">
        <f>'2020-21 Projected Detail '!D61</f>
        <v>0</v>
      </c>
      <c r="E24" s="222">
        <f>'2020-21 Projected Detail '!E61</f>
        <v>0</v>
      </c>
      <c r="F24" s="222">
        <f>'2020-21 Projected Detail '!F61</f>
        <v>0</v>
      </c>
      <c r="G24" s="222">
        <f>'2020-21 Projected Detail '!G61</f>
        <v>0</v>
      </c>
      <c r="H24" s="222">
        <f>'2020-21 Projected Detail '!H61</f>
        <v>0</v>
      </c>
      <c r="I24" s="222">
        <f>'2020-21 Projected Detail '!I61</f>
        <v>0</v>
      </c>
      <c r="J24" s="222">
        <f>'2020-21 Projected Detail '!J61</f>
        <v>0</v>
      </c>
      <c r="K24" s="58">
        <v>0</v>
      </c>
      <c r="L24" s="58">
        <v>0</v>
      </c>
      <c r="M24" s="58">
        <v>0</v>
      </c>
      <c r="N24" s="58">
        <f t="shared" si="7"/>
        <v>0</v>
      </c>
      <c r="O24" s="34"/>
      <c r="P24" s="34"/>
    </row>
    <row r="25" spans="1:16" s="1" customFormat="1" x14ac:dyDescent="0.45">
      <c r="A25" s="35" t="s">
        <v>94</v>
      </c>
      <c r="B25" s="223">
        <f>'2020-21 Projected Detail '!B62</f>
        <v>0</v>
      </c>
      <c r="C25" s="223">
        <f>'2020-21 Projected Detail '!C62</f>
        <v>0</v>
      </c>
      <c r="D25" s="223">
        <f>'2020-21 Projected Detail '!D62</f>
        <v>0</v>
      </c>
      <c r="E25" s="223">
        <f>'2020-21 Projected Detail '!E62</f>
        <v>0</v>
      </c>
      <c r="F25" s="223">
        <f>'2020-21 Projected Detail '!F62</f>
        <v>0</v>
      </c>
      <c r="G25" s="223">
        <f>'2020-21 Projected Detail '!G62</f>
        <v>0</v>
      </c>
      <c r="H25" s="223">
        <f>'2020-21 Projected Detail '!H62</f>
        <v>0</v>
      </c>
      <c r="I25" s="223">
        <f>'2020-21 Projected Detail '!I62</f>
        <v>0</v>
      </c>
      <c r="J25" s="223">
        <f>'2020-21 Projected Detail '!J62</f>
        <v>0</v>
      </c>
      <c r="K25" s="40">
        <f>'2020-21 Projected Detail '!K63</f>
        <v>2400</v>
      </c>
      <c r="L25" s="40">
        <f>'2020-21 Projected Detail '!L63</f>
        <v>0</v>
      </c>
      <c r="M25" s="40">
        <f>'2020-21 Projected Detail '!M63</f>
        <v>0</v>
      </c>
      <c r="N25" s="224">
        <f t="shared" si="7"/>
        <v>2400</v>
      </c>
      <c r="O25" s="55">
        <v>7000</v>
      </c>
      <c r="P25" s="40">
        <f>O25-N25</f>
        <v>4600</v>
      </c>
    </row>
    <row r="26" spans="1:16" s="1" customFormat="1" x14ac:dyDescent="0.45">
      <c r="A26" s="37"/>
      <c r="B26" s="214">
        <f>SUM(B22:B25)</f>
        <v>0</v>
      </c>
      <c r="C26" s="214">
        <f t="shared" ref="C26:J26" si="8">SUM(C22:C25)</f>
        <v>0</v>
      </c>
      <c r="D26" s="214">
        <f t="shared" si="8"/>
        <v>0</v>
      </c>
      <c r="E26" s="214">
        <f t="shared" si="8"/>
        <v>0</v>
      </c>
      <c r="F26" s="214">
        <f t="shared" si="8"/>
        <v>0</v>
      </c>
      <c r="G26" s="214">
        <f t="shared" si="8"/>
        <v>0</v>
      </c>
      <c r="H26" s="214">
        <f t="shared" si="8"/>
        <v>0</v>
      </c>
      <c r="I26" s="214">
        <f t="shared" si="8"/>
        <v>0</v>
      </c>
      <c r="J26" s="214">
        <f t="shared" si="8"/>
        <v>2000</v>
      </c>
      <c r="K26" s="37">
        <f t="shared" ref="C26:M26" si="9">SUM(K25)</f>
        <v>2400</v>
      </c>
      <c r="L26" s="37">
        <f t="shared" si="9"/>
        <v>0</v>
      </c>
      <c r="M26" s="37">
        <f t="shared" si="9"/>
        <v>0</v>
      </c>
      <c r="N26" s="37">
        <f>SUM(B26:M26)</f>
        <v>4400</v>
      </c>
      <c r="O26" s="194">
        <v>7000</v>
      </c>
      <c r="P26" s="37">
        <f>SUM(P25)</f>
        <v>4600</v>
      </c>
    </row>
    <row r="27" spans="1:16" s="1" customFormat="1" x14ac:dyDescent="0.45">
      <c r="A27" s="3"/>
    </row>
    <row r="28" spans="1:16" s="1" customFormat="1" x14ac:dyDescent="0.45">
      <c r="A28" s="14" t="s">
        <v>84</v>
      </c>
      <c r="B28" s="142" t="s">
        <v>1</v>
      </c>
      <c r="C28" s="142" t="s">
        <v>2</v>
      </c>
      <c r="D28" s="142" t="s">
        <v>4</v>
      </c>
      <c r="E28" s="142" t="s">
        <v>5</v>
      </c>
      <c r="F28" s="142" t="s">
        <v>6</v>
      </c>
      <c r="G28" s="142" t="s">
        <v>7</v>
      </c>
      <c r="H28" s="142" t="s">
        <v>8</v>
      </c>
      <c r="I28" s="142" t="s">
        <v>9</v>
      </c>
      <c r="J28" s="142" t="s">
        <v>10</v>
      </c>
      <c r="K28" s="25" t="s">
        <v>11</v>
      </c>
      <c r="L28" s="25" t="s">
        <v>12</v>
      </c>
      <c r="M28" s="25" t="s">
        <v>3</v>
      </c>
      <c r="N28" s="30" t="s">
        <v>88</v>
      </c>
      <c r="O28" s="30" t="s">
        <v>30</v>
      </c>
      <c r="P28" s="30" t="s">
        <v>32</v>
      </c>
    </row>
    <row r="29" spans="1:16" s="1" customFormat="1" x14ac:dyDescent="0.45">
      <c r="A29" s="14"/>
      <c r="B29" s="143">
        <f>'2020-21 Projected Detail '!B67</f>
        <v>0</v>
      </c>
      <c r="C29" s="143">
        <f>'2020-21 Projected Detail '!C67</f>
        <v>0</v>
      </c>
      <c r="D29" s="143">
        <f>'2020-21 Projected Detail '!D67</f>
        <v>0</v>
      </c>
      <c r="E29" s="143">
        <f>'2020-21 Projected Detail '!E67</f>
        <v>0</v>
      </c>
      <c r="F29" s="143">
        <f>'2020-21 Projected Detail '!F67</f>
        <v>0</v>
      </c>
      <c r="G29" s="143">
        <f>'2020-21 Projected Detail '!G67</f>
        <v>0</v>
      </c>
      <c r="H29" s="143">
        <f>'2020-21 Projected Detail '!H67</f>
        <v>0</v>
      </c>
      <c r="I29" s="143">
        <f>'2020-21 Projected Detail '!I67</f>
        <v>0</v>
      </c>
      <c r="J29" s="143">
        <f>'2020-21 Projected Detail '!J67</f>
        <v>0</v>
      </c>
      <c r="K29" s="13">
        <f>'2020-21 Projected Detail '!K67</f>
        <v>0</v>
      </c>
      <c r="L29" s="13">
        <f>'2020-21 Projected Detail '!L67</f>
        <v>0</v>
      </c>
      <c r="M29" s="13">
        <f>'2020-21 Projected Detail '!M67</f>
        <v>0</v>
      </c>
      <c r="N29" s="13">
        <f>SUM(B29:M29)</f>
        <v>0</v>
      </c>
      <c r="O29" s="88">
        <v>4000</v>
      </c>
      <c r="P29" s="13">
        <f>O29-N29</f>
        <v>4000</v>
      </c>
    </row>
    <row r="30" spans="1:16" s="1" customFormat="1" x14ac:dyDescent="0.45">
      <c r="A30" s="14"/>
      <c r="B30" s="144">
        <f>'2020-21 Projected Detail '!B67</f>
        <v>0</v>
      </c>
      <c r="C30" s="144">
        <f>'2020-21 Projected Detail '!C67</f>
        <v>0</v>
      </c>
      <c r="D30" s="144">
        <f>'2020-21 Projected Detail '!D67</f>
        <v>0</v>
      </c>
      <c r="E30" s="144">
        <f>'2020-21 Projected Detail '!E67</f>
        <v>0</v>
      </c>
      <c r="F30" s="144">
        <f>'2020-21 Projected Detail '!F67</f>
        <v>0</v>
      </c>
      <c r="G30" s="144">
        <f t="shared" ref="G30:M30" si="10">SUM(G29)</f>
        <v>0</v>
      </c>
      <c r="H30" s="144">
        <f t="shared" si="10"/>
        <v>0</v>
      </c>
      <c r="I30" s="144">
        <f t="shared" si="10"/>
        <v>0</v>
      </c>
      <c r="J30" s="14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ref="N30" si="11">SUM(N29)</f>
        <v>0</v>
      </c>
      <c r="O30" s="89">
        <f>SUM(O29)</f>
        <v>4000</v>
      </c>
      <c r="P30" s="14">
        <f>SUM(P29)</f>
        <v>4000</v>
      </c>
    </row>
    <row r="31" spans="1:16" s="1" customFormat="1" ht="14.65" thickBot="1" x14ac:dyDescent="0.5">
      <c r="A31" s="190" t="s">
        <v>87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</row>
    <row r="32" spans="1:16" s="1" customFormat="1" ht="14.65" thickTop="1" x14ac:dyDescent="0.45">
      <c r="A32" s="3"/>
    </row>
    <row r="33" spans="1:16" s="1" customFormat="1" x14ac:dyDescent="0.45">
      <c r="A33" s="175"/>
      <c r="B33" s="195" t="s">
        <v>1</v>
      </c>
      <c r="C33" s="195" t="s">
        <v>2</v>
      </c>
      <c r="D33" s="195" t="s">
        <v>4</v>
      </c>
      <c r="E33" s="195" t="s">
        <v>5</v>
      </c>
      <c r="F33" s="195" t="s">
        <v>6</v>
      </c>
      <c r="G33" s="195" t="s">
        <v>7</v>
      </c>
      <c r="H33" s="195" t="s">
        <v>8</v>
      </c>
      <c r="I33" s="195" t="s">
        <v>9</v>
      </c>
      <c r="J33" s="195" t="s">
        <v>10</v>
      </c>
      <c r="K33" s="176" t="s">
        <v>11</v>
      </c>
      <c r="L33" s="176" t="s">
        <v>12</v>
      </c>
      <c r="M33" s="176" t="s">
        <v>3</v>
      </c>
      <c r="N33" s="177" t="s">
        <v>88</v>
      </c>
      <c r="O33" s="177" t="s">
        <v>30</v>
      </c>
      <c r="P33" s="177" t="s">
        <v>32</v>
      </c>
    </row>
    <row r="34" spans="1:16" s="1" customFormat="1" x14ac:dyDescent="0.45">
      <c r="A34" s="175" t="s">
        <v>67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75"/>
      <c r="L34" s="175"/>
      <c r="M34" s="175"/>
      <c r="N34" s="175"/>
      <c r="O34" s="178">
        <v>10000</v>
      </c>
      <c r="P34" s="175"/>
    </row>
    <row r="35" spans="1:16" s="1" customFormat="1" x14ac:dyDescent="0.45">
      <c r="A35" s="175" t="s">
        <v>17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79"/>
      <c r="L35" s="179"/>
      <c r="M35" s="179"/>
      <c r="N35" s="179"/>
      <c r="O35" s="180">
        <v>32000</v>
      </c>
      <c r="P35" s="179"/>
    </row>
    <row r="36" spans="1:16" x14ac:dyDescent="0.45">
      <c r="A36" s="181" t="s">
        <v>68</v>
      </c>
      <c r="B36" s="196">
        <f t="shared" ref="B36:M36" si="12">B10+B19+B30+B34</f>
        <v>1067.1099999999999</v>
      </c>
      <c r="C36" s="196">
        <f t="shared" si="12"/>
        <v>95.47</v>
      </c>
      <c r="D36" s="196">
        <f t="shared" si="12"/>
        <v>157.47</v>
      </c>
      <c r="E36" s="196">
        <f t="shared" si="12"/>
        <v>212.48000000000002</v>
      </c>
      <c r="F36" s="196">
        <f t="shared" si="12"/>
        <v>37.5</v>
      </c>
      <c r="G36" s="196">
        <f t="shared" si="12"/>
        <v>1222.24</v>
      </c>
      <c r="H36" s="196">
        <f t="shared" si="12"/>
        <v>7168.36</v>
      </c>
      <c r="I36" s="196">
        <f t="shared" si="12"/>
        <v>1125.6899999999998</v>
      </c>
      <c r="J36" s="196">
        <f t="shared" si="12"/>
        <v>2139.98</v>
      </c>
      <c r="K36" s="175">
        <f t="shared" si="12"/>
        <v>5974.32</v>
      </c>
      <c r="L36" s="175">
        <f t="shared" si="12"/>
        <v>0</v>
      </c>
      <c r="M36" s="175">
        <f t="shared" si="12"/>
        <v>0</v>
      </c>
      <c r="N36" s="175">
        <f>N10+N19+N26+N30</f>
        <v>23600.62</v>
      </c>
      <c r="O36" s="182">
        <f>SUM(O34:O35)</f>
        <v>42000</v>
      </c>
      <c r="P36" s="175">
        <f>P10+P19+P26+P30</f>
        <v>20360.54</v>
      </c>
    </row>
    <row r="37" spans="1:16" x14ac:dyDescent="0.45">
      <c r="O37" s="1"/>
    </row>
    <row r="38" spans="1:16" x14ac:dyDescent="0.45">
      <c r="A38" s="183"/>
      <c r="B38" s="195" t="s">
        <v>1</v>
      </c>
      <c r="C38" s="195" t="s">
        <v>2</v>
      </c>
      <c r="D38" s="195" t="s">
        <v>4</v>
      </c>
      <c r="E38" s="195" t="s">
        <v>5</v>
      </c>
      <c r="F38" s="195" t="s">
        <v>6</v>
      </c>
      <c r="G38" s="195" t="s">
        <v>7</v>
      </c>
      <c r="H38" s="195" t="s">
        <v>8</v>
      </c>
      <c r="I38" s="195" t="s">
        <v>9</v>
      </c>
      <c r="J38" s="195" t="s">
        <v>10</v>
      </c>
      <c r="K38" s="184" t="s">
        <v>11</v>
      </c>
      <c r="L38" s="184" t="s">
        <v>12</v>
      </c>
      <c r="M38" s="184" t="s">
        <v>3</v>
      </c>
      <c r="N38" s="185"/>
      <c r="O38" s="185"/>
      <c r="P38" s="185"/>
    </row>
    <row r="39" spans="1:16" x14ac:dyDescent="0.45">
      <c r="A39" s="183" t="s">
        <v>62</v>
      </c>
      <c r="B39" s="198"/>
      <c r="C39" s="198"/>
      <c r="D39" s="198"/>
      <c r="E39" s="198"/>
      <c r="F39" s="198"/>
      <c r="G39" s="198"/>
      <c r="H39" s="198">
        <v>5974.32</v>
      </c>
      <c r="I39" s="198"/>
      <c r="J39" s="198"/>
      <c r="K39" s="186">
        <f>K18</f>
        <v>5974.32</v>
      </c>
      <c r="L39" s="186"/>
      <c r="M39" s="186"/>
      <c r="N39" s="186">
        <f>SUM(B39:M39)</f>
        <v>11948.64</v>
      </c>
      <c r="O39" s="187"/>
      <c r="P39" s="187"/>
    </row>
    <row r="40" spans="1:16" x14ac:dyDescent="0.45">
      <c r="A40" s="183" t="s">
        <v>18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86"/>
      <c r="L40" s="186"/>
      <c r="M40" s="186"/>
      <c r="N40" s="186">
        <f t="shared" ref="N40:N44" si="13">SUM(B40:M40)</f>
        <v>0</v>
      </c>
      <c r="O40" s="187"/>
      <c r="P40" s="187"/>
    </row>
    <row r="41" spans="1:16" x14ac:dyDescent="0.45">
      <c r="A41" s="183" t="s">
        <v>19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86"/>
      <c r="L41" s="186"/>
      <c r="M41" s="186"/>
      <c r="N41" s="186">
        <f t="shared" si="13"/>
        <v>0</v>
      </c>
      <c r="O41" s="187"/>
      <c r="P41" s="187"/>
    </row>
    <row r="42" spans="1:16" x14ac:dyDescent="0.45">
      <c r="A42" s="183" t="s">
        <v>50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86"/>
      <c r="L42" s="186"/>
      <c r="M42" s="186"/>
      <c r="N42" s="186">
        <f t="shared" si="13"/>
        <v>0</v>
      </c>
      <c r="O42" s="187"/>
      <c r="P42" s="187"/>
    </row>
    <row r="43" spans="1:16" x14ac:dyDescent="0.45">
      <c r="A43" s="183" t="s">
        <v>51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86"/>
      <c r="L43" s="186"/>
      <c r="M43" s="186"/>
      <c r="N43" s="186">
        <f t="shared" si="13"/>
        <v>0</v>
      </c>
      <c r="O43" s="187"/>
      <c r="P43" s="187"/>
    </row>
    <row r="44" spans="1:16" x14ac:dyDescent="0.45">
      <c r="A44" s="183" t="s">
        <v>54</v>
      </c>
      <c r="B44" s="199"/>
      <c r="C44" s="199"/>
      <c r="D44" s="199"/>
      <c r="E44" s="199"/>
      <c r="F44" s="199"/>
      <c r="G44" s="199"/>
      <c r="H44" s="199"/>
      <c r="I44" s="199"/>
      <c r="J44" s="217"/>
      <c r="K44" s="188"/>
      <c r="L44" s="188"/>
      <c r="M44" s="188"/>
      <c r="N44" s="188">
        <f t="shared" si="13"/>
        <v>0</v>
      </c>
      <c r="O44" s="187"/>
      <c r="P44" s="187"/>
    </row>
    <row r="45" spans="1:16" x14ac:dyDescent="0.45">
      <c r="A45" s="183"/>
      <c r="B45" s="196">
        <f>SUM(B39:B44)</f>
        <v>0</v>
      </c>
      <c r="C45" s="196">
        <f t="shared" ref="C45:M45" si="14">SUM(C39:C44)</f>
        <v>0</v>
      </c>
      <c r="D45" s="196">
        <f t="shared" si="14"/>
        <v>0</v>
      </c>
      <c r="E45" s="196">
        <f t="shared" si="14"/>
        <v>0</v>
      </c>
      <c r="F45" s="196">
        <f t="shared" si="14"/>
        <v>0</v>
      </c>
      <c r="G45" s="196">
        <f t="shared" si="14"/>
        <v>0</v>
      </c>
      <c r="H45" s="196">
        <f t="shared" si="14"/>
        <v>5974.32</v>
      </c>
      <c r="I45" s="196">
        <f t="shared" si="14"/>
        <v>0</v>
      </c>
      <c r="J45" s="196">
        <f t="shared" si="14"/>
        <v>0</v>
      </c>
      <c r="K45" s="189">
        <f t="shared" si="14"/>
        <v>5974.32</v>
      </c>
      <c r="L45" s="189">
        <f t="shared" si="14"/>
        <v>0</v>
      </c>
      <c r="M45" s="189">
        <f t="shared" si="14"/>
        <v>0</v>
      </c>
      <c r="N45" s="189">
        <f>SUM(N39:N44)</f>
        <v>11948.64</v>
      </c>
      <c r="O45" s="187"/>
      <c r="P45" s="187"/>
    </row>
  </sheetData>
  <mergeCells count="1">
    <mergeCell ref="B1:J1"/>
  </mergeCells>
  <pageMargins left="0.45" right="0.45" top="0.25" bottom="0.25" header="0.3" footer="0.3"/>
  <pageSetup scale="75" orientation="landscape" r:id="rId1"/>
  <rowBreaks count="1" manualBreakCount="1">
    <brk id="3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407B3-DC03-4470-B639-486AF9CDBE43}">
  <sheetPr>
    <tabColor theme="9"/>
    <pageSetUpPr fitToPage="1"/>
  </sheetPr>
  <dimension ref="A1:AK67"/>
  <sheetViews>
    <sheetView topLeftCell="A49" zoomScale="110" zoomScaleNormal="110" workbookViewId="0">
      <selection activeCell="A59" sqref="A59:A62"/>
    </sheetView>
  </sheetViews>
  <sheetFormatPr defaultRowHeight="14.25" x14ac:dyDescent="0.45"/>
  <cols>
    <col min="1" max="1" width="23.73046875" bestFit="1" customWidth="1"/>
    <col min="2" max="2" width="9.1328125" bestFit="1" customWidth="1"/>
    <col min="3" max="3" width="9.86328125" bestFit="1" customWidth="1"/>
    <col min="4" max="4" width="11.796875" bestFit="1" customWidth="1"/>
    <col min="5" max="5" width="9.59765625" bestFit="1" customWidth="1"/>
    <col min="6" max="6" width="11.46484375" bestFit="1" customWidth="1"/>
    <col min="7" max="7" width="11.19921875" bestFit="1" customWidth="1"/>
    <col min="8" max="8" width="9.1328125" bestFit="1" customWidth="1"/>
    <col min="9" max="9" width="9.796875" bestFit="1" customWidth="1"/>
    <col min="10" max="10" width="10.3984375" bestFit="1" customWidth="1"/>
    <col min="11" max="12" width="9.1328125" bestFit="1" customWidth="1"/>
    <col min="14" max="14" width="9.73046875" bestFit="1" customWidth="1"/>
  </cols>
  <sheetData>
    <row r="1" spans="1:37" ht="30.75" x14ac:dyDescent="0.9">
      <c r="A1" s="128" t="s">
        <v>80</v>
      </c>
    </row>
    <row r="2" spans="1:37" ht="18" x14ac:dyDescent="0.55000000000000004">
      <c r="A2" s="114"/>
      <c r="B2" s="115" t="s">
        <v>1</v>
      </c>
      <c r="C2" s="115" t="s">
        <v>2</v>
      </c>
      <c r="D2" s="115" t="s">
        <v>4</v>
      </c>
      <c r="E2" s="115" t="s">
        <v>5</v>
      </c>
      <c r="F2" s="115" t="s">
        <v>6</v>
      </c>
      <c r="G2" s="115" t="s">
        <v>7</v>
      </c>
      <c r="H2" s="115" t="s">
        <v>13</v>
      </c>
      <c r="I2" s="115" t="s">
        <v>9</v>
      </c>
      <c r="J2" s="115" t="s">
        <v>14</v>
      </c>
      <c r="K2" s="115" t="s">
        <v>15</v>
      </c>
      <c r="L2" s="115" t="s">
        <v>12</v>
      </c>
      <c r="M2" s="115" t="s">
        <v>3</v>
      </c>
      <c r="N2" s="115" t="s">
        <v>90</v>
      </c>
    </row>
    <row r="3" spans="1:37" x14ac:dyDescent="0.45">
      <c r="A3" s="116"/>
      <c r="B3" s="117">
        <v>0</v>
      </c>
      <c r="C3" s="117">
        <v>0</v>
      </c>
      <c r="D3" s="117">
        <v>0</v>
      </c>
      <c r="E3" s="117">
        <v>0</v>
      </c>
      <c r="F3" s="125">
        <v>0</v>
      </c>
      <c r="G3" s="117">
        <v>0</v>
      </c>
      <c r="H3" s="117">
        <v>0</v>
      </c>
      <c r="I3" s="117">
        <v>0</v>
      </c>
      <c r="J3" s="117">
        <v>0</v>
      </c>
      <c r="K3" s="117"/>
      <c r="L3" s="117"/>
      <c r="M3" s="117"/>
      <c r="N3" s="117">
        <f>SUM(B3:M3)</f>
        <v>0</v>
      </c>
    </row>
    <row r="4" spans="1:37" ht="18" x14ac:dyDescent="0.55000000000000004">
      <c r="A4" s="119" t="s">
        <v>79</v>
      </c>
      <c r="B4" s="120">
        <v>0</v>
      </c>
      <c r="C4" s="120">
        <v>0</v>
      </c>
      <c r="D4" s="120">
        <v>0</v>
      </c>
      <c r="E4" s="120">
        <v>0</v>
      </c>
      <c r="F4" s="120">
        <f>SUM(F3)</f>
        <v>0</v>
      </c>
      <c r="G4" s="120">
        <f>SUM(G3)</f>
        <v>0</v>
      </c>
      <c r="H4" s="120">
        <f>SUM(H3)</f>
        <v>0</v>
      </c>
      <c r="I4" s="120">
        <f>SUM(I3)</f>
        <v>0</v>
      </c>
      <c r="J4" s="120">
        <f>SUM(J3)</f>
        <v>0</v>
      </c>
      <c r="K4" s="120">
        <f>SUM(K3)</f>
        <v>0</v>
      </c>
      <c r="L4" s="120">
        <f>SUM(L3)</f>
        <v>0</v>
      </c>
      <c r="M4" s="117"/>
      <c r="N4" s="202">
        <f>SUM(B4:M4)</f>
        <v>0</v>
      </c>
    </row>
    <row r="6" spans="1:37" ht="18" x14ac:dyDescent="0.55000000000000004">
      <c r="A6" s="114"/>
      <c r="B6" s="115" t="s">
        <v>1</v>
      </c>
      <c r="C6" s="115" t="s">
        <v>2</v>
      </c>
      <c r="D6" s="115" t="s">
        <v>4</v>
      </c>
      <c r="E6" s="115" t="s">
        <v>5</v>
      </c>
      <c r="F6" s="115" t="s">
        <v>6</v>
      </c>
      <c r="G6" s="115" t="s">
        <v>7</v>
      </c>
      <c r="H6" s="115" t="s">
        <v>13</v>
      </c>
      <c r="I6" s="115" t="s">
        <v>9</v>
      </c>
      <c r="J6" s="115" t="s">
        <v>14</v>
      </c>
      <c r="K6" s="115" t="s">
        <v>15</v>
      </c>
      <c r="L6" s="115" t="s">
        <v>12</v>
      </c>
      <c r="M6" s="115" t="s">
        <v>3</v>
      </c>
      <c r="N6" s="115" t="s">
        <v>90</v>
      </c>
    </row>
    <row r="7" spans="1:37" x14ac:dyDescent="0.45">
      <c r="A7" s="116"/>
      <c r="B7" s="117">
        <v>0</v>
      </c>
      <c r="C7" s="117">
        <v>0</v>
      </c>
      <c r="D7" s="117">
        <v>0</v>
      </c>
      <c r="E7" s="117">
        <v>0</v>
      </c>
      <c r="F7" s="125">
        <v>0</v>
      </c>
      <c r="G7" s="117">
        <v>0</v>
      </c>
      <c r="H7" s="117">
        <v>0</v>
      </c>
      <c r="I7" s="117">
        <v>0</v>
      </c>
      <c r="J7" s="117">
        <v>0</v>
      </c>
      <c r="K7" s="117"/>
      <c r="L7" s="117"/>
      <c r="M7" s="117"/>
      <c r="N7" s="206">
        <f>SUM(B7:M7)</f>
        <v>0</v>
      </c>
    </row>
    <row r="8" spans="1:37" ht="18" x14ac:dyDescent="0.55000000000000004">
      <c r="A8" s="119" t="s">
        <v>78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3">
        <f>SUM(B8:M8)</f>
        <v>0</v>
      </c>
    </row>
    <row r="10" spans="1:37" s="31" customFormat="1" ht="18" x14ac:dyDescent="0.55000000000000004">
      <c r="A10" s="114"/>
      <c r="B10" s="115" t="s">
        <v>1</v>
      </c>
      <c r="C10" s="115" t="s">
        <v>2</v>
      </c>
      <c r="D10" s="115" t="s">
        <v>4</v>
      </c>
      <c r="E10" s="115" t="s">
        <v>5</v>
      </c>
      <c r="F10" s="115" t="s">
        <v>6</v>
      </c>
      <c r="G10" s="115" t="s">
        <v>7</v>
      </c>
      <c r="H10" s="115" t="s">
        <v>13</v>
      </c>
      <c r="I10" s="115" t="s">
        <v>9</v>
      </c>
      <c r="J10" s="115" t="s">
        <v>14</v>
      </c>
      <c r="K10" s="115" t="s">
        <v>15</v>
      </c>
      <c r="L10" s="115" t="s">
        <v>12</v>
      </c>
      <c r="M10" s="115" t="s">
        <v>3</v>
      </c>
      <c r="N10" s="115" t="s">
        <v>90</v>
      </c>
    </row>
    <row r="11" spans="1:37" s="8" customFormat="1" x14ac:dyDescent="0.45">
      <c r="A11" s="116"/>
      <c r="B11" s="117">
        <v>0</v>
      </c>
      <c r="C11" s="117">
        <v>0</v>
      </c>
      <c r="D11" s="117">
        <v>0</v>
      </c>
      <c r="E11" s="117">
        <v>0</v>
      </c>
      <c r="F11" s="118">
        <v>0</v>
      </c>
      <c r="G11" s="117">
        <v>0</v>
      </c>
      <c r="H11" s="117">
        <v>0</v>
      </c>
      <c r="I11" s="117">
        <v>0</v>
      </c>
      <c r="J11" s="117">
        <v>0</v>
      </c>
      <c r="K11" s="117"/>
      <c r="L11" s="117"/>
      <c r="M11" s="117"/>
      <c r="N11" s="206">
        <f>SUM(B11:M11)</f>
        <v>0</v>
      </c>
    </row>
    <row r="12" spans="1:37" s="9" customFormat="1" ht="18" x14ac:dyDescent="0.55000000000000004">
      <c r="A12" s="119" t="s">
        <v>28</v>
      </c>
      <c r="B12" s="120">
        <f>SUM(B11)</f>
        <v>0</v>
      </c>
      <c r="C12" s="120">
        <v>0</v>
      </c>
      <c r="D12" s="120">
        <v>0</v>
      </c>
      <c r="E12" s="120">
        <v>0</v>
      </c>
      <c r="F12" s="120">
        <f>SUM(F11)</f>
        <v>0</v>
      </c>
      <c r="G12" s="120">
        <f>SUM(G11)</f>
        <v>0</v>
      </c>
      <c r="H12" s="120">
        <f>SUM(H11)</f>
        <v>0</v>
      </c>
      <c r="I12" s="120">
        <f>SUM(I11)</f>
        <v>0</v>
      </c>
      <c r="J12" s="120">
        <f>SUM(J11)</f>
        <v>0</v>
      </c>
      <c r="K12" s="120">
        <f>SUM(K11)</f>
        <v>0</v>
      </c>
      <c r="L12" s="120">
        <f>SUM(L11)</f>
        <v>0</v>
      </c>
      <c r="M12" s="120">
        <f>SUM(M11)</f>
        <v>0</v>
      </c>
      <c r="N12" s="123">
        <f>SUM(C12:M12)</f>
        <v>0</v>
      </c>
    </row>
    <row r="13" spans="1:37" s="9" customFormat="1" x14ac:dyDescent="0.45"/>
    <row r="14" spans="1:37" s="27" customFormat="1" x14ac:dyDescent="0.45">
      <c r="A14" s="121"/>
      <c r="B14" s="115" t="s">
        <v>1</v>
      </c>
      <c r="C14" s="115" t="s">
        <v>2</v>
      </c>
      <c r="D14" s="115" t="s">
        <v>4</v>
      </c>
      <c r="E14" s="115" t="s">
        <v>5</v>
      </c>
      <c r="F14" s="115" t="s">
        <v>6</v>
      </c>
      <c r="G14" s="115" t="s">
        <v>7</v>
      </c>
      <c r="H14" s="115" t="s">
        <v>13</v>
      </c>
      <c r="I14" s="115" t="s">
        <v>9</v>
      </c>
      <c r="J14" s="115" t="s">
        <v>14</v>
      </c>
      <c r="K14" s="115" t="s">
        <v>15</v>
      </c>
      <c r="L14" s="115" t="s">
        <v>12</v>
      </c>
      <c r="M14" s="115" t="s">
        <v>3</v>
      </c>
      <c r="N14" s="115" t="s">
        <v>91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8" customFormat="1" x14ac:dyDescent="0.45">
      <c r="A15" s="116"/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/>
      <c r="L15" s="122"/>
      <c r="M15" s="122"/>
      <c r="N15" s="206">
        <f>SUM(B15:M15)</f>
        <v>0</v>
      </c>
    </row>
    <row r="16" spans="1:37" s="8" customFormat="1" ht="18" x14ac:dyDescent="0.55000000000000004">
      <c r="A16" s="119" t="s">
        <v>33</v>
      </c>
      <c r="B16" s="120">
        <f t="shared" ref="B16:M16" si="0">SUM(B15:B15)</f>
        <v>0</v>
      </c>
      <c r="C16" s="120">
        <f t="shared" si="0"/>
        <v>0</v>
      </c>
      <c r="D16" s="120">
        <f t="shared" si="0"/>
        <v>0</v>
      </c>
      <c r="E16" s="120">
        <f t="shared" si="0"/>
        <v>0</v>
      </c>
      <c r="F16" s="120">
        <f t="shared" si="0"/>
        <v>0</v>
      </c>
      <c r="G16" s="120">
        <f t="shared" si="0"/>
        <v>0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f t="shared" si="0"/>
        <v>0</v>
      </c>
      <c r="L16" s="120">
        <f t="shared" si="0"/>
        <v>0</v>
      </c>
      <c r="M16" s="120">
        <f t="shared" si="0"/>
        <v>0</v>
      </c>
      <c r="N16" s="123">
        <f>SUM(B16:M16)</f>
        <v>0</v>
      </c>
    </row>
    <row r="17" spans="1:37" s="8" customFormat="1" x14ac:dyDescent="0.45"/>
    <row r="18" spans="1:37" s="26" customFormat="1" x14ac:dyDescent="0.45">
      <c r="A18" s="123"/>
      <c r="B18" s="115" t="s">
        <v>1</v>
      </c>
      <c r="C18" s="115" t="s">
        <v>2</v>
      </c>
      <c r="D18" s="115" t="s">
        <v>4</v>
      </c>
      <c r="E18" s="115" t="s">
        <v>5</v>
      </c>
      <c r="F18" s="115" t="s">
        <v>6</v>
      </c>
      <c r="G18" s="115" t="s">
        <v>7</v>
      </c>
      <c r="H18" s="115" t="s">
        <v>13</v>
      </c>
      <c r="I18" s="115" t="s">
        <v>9</v>
      </c>
      <c r="J18" s="115" t="s">
        <v>14</v>
      </c>
      <c r="K18" s="115" t="s">
        <v>15</v>
      </c>
      <c r="L18" s="115" t="s">
        <v>12</v>
      </c>
      <c r="M18" s="115" t="s">
        <v>3</v>
      </c>
      <c r="N18" s="115" t="s">
        <v>91</v>
      </c>
    </row>
    <row r="19" spans="1:37" s="5" customFormat="1" x14ac:dyDescent="0.45">
      <c r="A19" s="124"/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139.1</v>
      </c>
      <c r="H19" s="125">
        <v>110.9</v>
      </c>
      <c r="I19" s="125">
        <v>0</v>
      </c>
      <c r="J19" s="125">
        <v>2000</v>
      </c>
      <c r="K19" s="125"/>
      <c r="L19" s="125"/>
      <c r="M19" s="125"/>
      <c r="N19" s="206">
        <f>SUM(B19:M19)</f>
        <v>2250</v>
      </c>
    </row>
    <row r="20" spans="1:37" s="11" customFormat="1" ht="18" x14ac:dyDescent="0.55000000000000004">
      <c r="A20" s="126" t="s">
        <v>16</v>
      </c>
      <c r="B20" s="127">
        <v>0</v>
      </c>
      <c r="C20" s="127">
        <v>0</v>
      </c>
      <c r="D20" s="127">
        <v>0</v>
      </c>
      <c r="E20" s="127">
        <v>0</v>
      </c>
      <c r="F20" s="127">
        <f>SUM(F19)</f>
        <v>0</v>
      </c>
      <c r="G20" s="127">
        <f>SUM(G19)</f>
        <v>139.1</v>
      </c>
      <c r="H20" s="127">
        <f>SUM(H19)</f>
        <v>110.9</v>
      </c>
      <c r="I20" s="127">
        <f>SUM(I19)</f>
        <v>0</v>
      </c>
      <c r="J20" s="127">
        <f>SUM(J19)</f>
        <v>2000</v>
      </c>
      <c r="K20" s="127">
        <f>SUM(K19)</f>
        <v>0</v>
      </c>
      <c r="L20" s="127">
        <f>SUM(L19)</f>
        <v>0</v>
      </c>
      <c r="M20" s="127">
        <f>SUM(M19)</f>
        <v>0</v>
      </c>
      <c r="N20" s="123">
        <f>SUM(B20:M20)</f>
        <v>2250</v>
      </c>
    </row>
    <row r="21" spans="1:37" s="11" customFormat="1" x14ac:dyDescent="0.4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37" s="11" customFormat="1" x14ac:dyDescent="0.45">
      <c r="A22" s="120"/>
      <c r="B22" s="115" t="s">
        <v>1</v>
      </c>
      <c r="C22" s="115" t="s">
        <v>2</v>
      </c>
      <c r="D22" s="115" t="s">
        <v>4</v>
      </c>
      <c r="E22" s="115" t="s">
        <v>5</v>
      </c>
      <c r="F22" s="115" t="s">
        <v>6</v>
      </c>
      <c r="G22" s="115" t="s">
        <v>7</v>
      </c>
      <c r="H22" s="115" t="s">
        <v>13</v>
      </c>
      <c r="I22" s="115" t="s">
        <v>9</v>
      </c>
      <c r="J22" s="115" t="s">
        <v>14</v>
      </c>
      <c r="K22" s="115" t="s">
        <v>15</v>
      </c>
      <c r="L22" s="115" t="s">
        <v>12</v>
      </c>
      <c r="M22" s="115" t="s">
        <v>3</v>
      </c>
      <c r="N22" s="115" t="s">
        <v>90</v>
      </c>
    </row>
    <row r="23" spans="1:37" s="11" customFormat="1" x14ac:dyDescent="0.45">
      <c r="A23" s="209" t="s">
        <v>92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5974.32</v>
      </c>
      <c r="I23" s="125">
        <v>0</v>
      </c>
      <c r="J23" s="125">
        <v>0</v>
      </c>
      <c r="K23" s="125">
        <v>5974.32</v>
      </c>
      <c r="L23" s="125"/>
      <c r="M23" s="125"/>
      <c r="N23" s="206">
        <f>SUM(B23:M23)</f>
        <v>11948.64</v>
      </c>
    </row>
    <row r="24" spans="1:37" s="11" customFormat="1" ht="18" x14ac:dyDescent="0.55000000000000004">
      <c r="A24" s="126" t="s">
        <v>36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f>SUM(G23)</f>
        <v>0</v>
      </c>
      <c r="H24" s="127">
        <f>SUM(H23)</f>
        <v>5974.32</v>
      </c>
      <c r="I24" s="127">
        <v>0</v>
      </c>
      <c r="J24" s="127">
        <v>0</v>
      </c>
      <c r="K24" s="127">
        <f>SUM(K23)</f>
        <v>5974.32</v>
      </c>
      <c r="L24" s="127">
        <v>0</v>
      </c>
      <c r="M24" s="127">
        <v>0</v>
      </c>
      <c r="N24" s="123">
        <f>SUM(B24:M24)</f>
        <v>11948.64</v>
      </c>
    </row>
    <row r="25" spans="1:37" s="11" customFormat="1" ht="30.75" x14ac:dyDescent="0.9">
      <c r="A25" s="128" t="s">
        <v>77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37" s="29" customFormat="1" x14ac:dyDescent="0.45">
      <c r="A26" s="108"/>
      <c r="B26" s="95" t="s">
        <v>1</v>
      </c>
      <c r="C26" s="95" t="s">
        <v>2</v>
      </c>
      <c r="D26" s="95" t="s">
        <v>4</v>
      </c>
      <c r="E26" s="95" t="s">
        <v>5</v>
      </c>
      <c r="F26" s="95" t="s">
        <v>6</v>
      </c>
      <c r="G26" s="95" t="s">
        <v>7</v>
      </c>
      <c r="H26" s="95" t="s">
        <v>13</v>
      </c>
      <c r="I26" s="95" t="s">
        <v>9</v>
      </c>
      <c r="J26" s="95" t="s">
        <v>14</v>
      </c>
      <c r="K26" s="95" t="s">
        <v>15</v>
      </c>
      <c r="L26" s="95" t="s">
        <v>12</v>
      </c>
      <c r="M26" s="95" t="s">
        <v>3</v>
      </c>
      <c r="N26" s="95" t="s">
        <v>90</v>
      </c>
    </row>
    <row r="27" spans="1:37" s="29" customFormat="1" x14ac:dyDescent="0.45">
      <c r="A27" s="109" t="s">
        <v>52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/>
      <c r="L27" s="110"/>
      <c r="M27" s="110"/>
      <c r="N27" s="107">
        <f>SUM(B27:M27)</f>
        <v>0</v>
      </c>
    </row>
    <row r="28" spans="1:37" s="29" customFormat="1" x14ac:dyDescent="0.45">
      <c r="A28" s="109" t="s">
        <v>93</v>
      </c>
      <c r="B28" s="110">
        <v>0</v>
      </c>
      <c r="C28" s="110">
        <v>0</v>
      </c>
      <c r="D28" s="110">
        <v>0</v>
      </c>
      <c r="E28" s="110">
        <v>0.9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/>
      <c r="L28" s="110"/>
      <c r="M28" s="110"/>
      <c r="N28" s="107">
        <f>SUM(B28:M28)</f>
        <v>0.9</v>
      </c>
    </row>
    <row r="29" spans="1:37" s="8" customFormat="1" x14ac:dyDescent="0.45">
      <c r="A29" s="101" t="s">
        <v>37</v>
      </c>
      <c r="B29" s="106">
        <v>1</v>
      </c>
      <c r="C29" s="106">
        <v>15.97</v>
      </c>
      <c r="D29" s="106">
        <v>1</v>
      </c>
      <c r="E29" s="106">
        <v>1</v>
      </c>
      <c r="F29" s="106">
        <v>15.97</v>
      </c>
      <c r="G29" s="106">
        <v>1</v>
      </c>
      <c r="H29" s="106">
        <v>1</v>
      </c>
      <c r="I29" s="106">
        <v>15.97</v>
      </c>
      <c r="J29" s="106">
        <v>1</v>
      </c>
      <c r="K29" s="106"/>
      <c r="L29" s="106"/>
      <c r="M29" s="106"/>
      <c r="N29" s="104">
        <f>SUM(B29:M29)</f>
        <v>53.91</v>
      </c>
    </row>
    <row r="30" spans="1:37" s="8" customFormat="1" ht="18" x14ac:dyDescent="0.55000000000000004">
      <c r="A30" s="112" t="s">
        <v>36</v>
      </c>
      <c r="B30" s="113">
        <f>SUM(B27:B29)</f>
        <v>1</v>
      </c>
      <c r="C30" s="113">
        <f>SUM(C27:C29)</f>
        <v>15.97</v>
      </c>
      <c r="D30" s="113">
        <f>SUM(D27:D29)</f>
        <v>1</v>
      </c>
      <c r="E30" s="113">
        <f>SUM(E27:E29)</f>
        <v>1.9</v>
      </c>
      <c r="F30" s="113">
        <f>SUM(F27:F29)</f>
        <v>15.97</v>
      </c>
      <c r="G30" s="113">
        <f>SUM(G27:G29)</f>
        <v>1</v>
      </c>
      <c r="H30" s="113">
        <f>SUM(H27:H29)</f>
        <v>1</v>
      </c>
      <c r="I30" s="113">
        <f>SUM(I27:I29)</f>
        <v>15.97</v>
      </c>
      <c r="J30" s="113">
        <f>SUM(J27:J29)</f>
        <v>1</v>
      </c>
      <c r="K30" s="113">
        <f>SUM(K27:K29)</f>
        <v>0</v>
      </c>
      <c r="L30" s="113">
        <f>SUM(L27:L29)</f>
        <v>0</v>
      </c>
      <c r="M30" s="113">
        <f>SUM(M27:M29)</f>
        <v>0</v>
      </c>
      <c r="N30" s="203">
        <f>SUM(B30:M30)</f>
        <v>54.809999999999995</v>
      </c>
    </row>
    <row r="31" spans="1:37" s="8" customFormat="1" x14ac:dyDescent="0.4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37" s="27" customFormat="1" x14ac:dyDescent="0.45">
      <c r="A32" s="100"/>
      <c r="B32" s="95" t="s">
        <v>1</v>
      </c>
      <c r="C32" s="95" t="s">
        <v>2</v>
      </c>
      <c r="D32" s="95" t="s">
        <v>4</v>
      </c>
      <c r="E32" s="95" t="s">
        <v>5</v>
      </c>
      <c r="F32" s="95" t="s">
        <v>6</v>
      </c>
      <c r="G32" s="95" t="s">
        <v>7</v>
      </c>
      <c r="H32" s="95" t="s">
        <v>13</v>
      </c>
      <c r="I32" s="95" t="s">
        <v>9</v>
      </c>
      <c r="J32" s="95" t="s">
        <v>14</v>
      </c>
      <c r="K32" s="95" t="s">
        <v>15</v>
      </c>
      <c r="L32" s="95" t="s">
        <v>12</v>
      </c>
      <c r="M32" s="95" t="s">
        <v>3</v>
      </c>
      <c r="N32" s="95" t="s">
        <v>90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</row>
    <row r="33" spans="1:37" s="8" customFormat="1" x14ac:dyDescent="0.45">
      <c r="A33" s="101" t="s">
        <v>75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/>
      <c r="L33" s="97"/>
      <c r="M33" s="97"/>
      <c r="N33" s="104">
        <f>SUM(B33:M33)</f>
        <v>0</v>
      </c>
    </row>
    <row r="34" spans="1:37" s="8" customFormat="1" ht="18" x14ac:dyDescent="0.55000000000000004">
      <c r="A34" s="98" t="s">
        <v>75</v>
      </c>
      <c r="B34" s="99">
        <f>SUM(B33)</f>
        <v>0</v>
      </c>
      <c r="C34" s="99">
        <f>SUM(C33)</f>
        <v>0</v>
      </c>
      <c r="D34" s="99">
        <f>SUM(D33)</f>
        <v>0</v>
      </c>
      <c r="E34" s="99">
        <f t="shared" ref="E34:M34" si="1">SUM(E33)</f>
        <v>0</v>
      </c>
      <c r="F34" s="99">
        <f t="shared" si="1"/>
        <v>0</v>
      </c>
      <c r="G34" s="99">
        <f t="shared" si="1"/>
        <v>0</v>
      </c>
      <c r="H34" s="99">
        <f t="shared" si="1"/>
        <v>0</v>
      </c>
      <c r="I34" s="99">
        <f t="shared" si="1"/>
        <v>0</v>
      </c>
      <c r="J34" s="99">
        <f t="shared" si="1"/>
        <v>0</v>
      </c>
      <c r="K34" s="99">
        <f t="shared" si="1"/>
        <v>0</v>
      </c>
      <c r="L34" s="99">
        <f t="shared" si="1"/>
        <v>0</v>
      </c>
      <c r="M34" s="99">
        <f t="shared" si="1"/>
        <v>0</v>
      </c>
      <c r="N34" s="108">
        <f>SUM(B34:M34)</f>
        <v>0</v>
      </c>
    </row>
    <row r="35" spans="1:37" s="6" customFormat="1" x14ac:dyDescent="0.45">
      <c r="B35" s="5"/>
      <c r="C35" s="12"/>
      <c r="D35" s="5"/>
      <c r="E35" s="5"/>
      <c r="F35" s="12"/>
      <c r="G35" s="12"/>
      <c r="H35" s="12"/>
      <c r="I35" s="12"/>
      <c r="J35" s="12"/>
      <c r="K35" s="12"/>
      <c r="L35" s="12"/>
    </row>
    <row r="36" spans="1:37" s="28" customFormat="1" x14ac:dyDescent="0.45">
      <c r="A36" s="94"/>
      <c r="B36" s="95" t="s">
        <v>1</v>
      </c>
      <c r="C36" s="95" t="s">
        <v>2</v>
      </c>
      <c r="D36" s="95" t="s">
        <v>4</v>
      </c>
      <c r="E36" s="95" t="s">
        <v>5</v>
      </c>
      <c r="F36" s="95" t="s">
        <v>6</v>
      </c>
      <c r="G36" s="95" t="s">
        <v>7</v>
      </c>
      <c r="H36" s="95" t="s">
        <v>13</v>
      </c>
      <c r="I36" s="95" t="s">
        <v>9</v>
      </c>
      <c r="J36" s="95" t="s">
        <v>14</v>
      </c>
      <c r="K36" s="95" t="s">
        <v>15</v>
      </c>
      <c r="L36" s="95" t="s">
        <v>12</v>
      </c>
      <c r="M36" s="95" t="s">
        <v>3</v>
      </c>
      <c r="N36" s="95" t="s">
        <v>90</v>
      </c>
    </row>
    <row r="37" spans="1:37" s="28" customFormat="1" x14ac:dyDescent="0.45">
      <c r="A37" s="210" t="s">
        <v>39</v>
      </c>
      <c r="B37" s="102">
        <v>0</v>
      </c>
      <c r="C37" s="104">
        <v>0</v>
      </c>
      <c r="D37" s="104">
        <v>0</v>
      </c>
      <c r="E37" s="104">
        <v>75.08</v>
      </c>
      <c r="F37" s="104">
        <v>0</v>
      </c>
      <c r="G37" s="104">
        <v>0</v>
      </c>
      <c r="H37" s="104">
        <v>0</v>
      </c>
      <c r="I37" s="104">
        <v>48.11</v>
      </c>
      <c r="J37" s="104">
        <v>62.75</v>
      </c>
      <c r="K37" s="103"/>
      <c r="L37" s="103"/>
      <c r="M37" s="103"/>
      <c r="N37" s="104">
        <f>SUM(B37:M37)</f>
        <v>185.94</v>
      </c>
    </row>
    <row r="38" spans="1:37" s="6" customFormat="1" ht="18" x14ac:dyDescent="0.55000000000000004">
      <c r="A38" s="98" t="s">
        <v>39</v>
      </c>
      <c r="B38" s="105">
        <f>SUM(B37)</f>
        <v>0</v>
      </c>
      <c r="C38" s="105">
        <f t="shared" ref="C38:M38" si="2">SUM(C37)</f>
        <v>0</v>
      </c>
      <c r="D38" s="105">
        <f t="shared" si="2"/>
        <v>0</v>
      </c>
      <c r="E38" s="105">
        <f t="shared" si="2"/>
        <v>75.08</v>
      </c>
      <c r="F38" s="105">
        <f t="shared" si="2"/>
        <v>0</v>
      </c>
      <c r="G38" s="105">
        <f t="shared" si="2"/>
        <v>0</v>
      </c>
      <c r="H38" s="105">
        <f t="shared" si="2"/>
        <v>0</v>
      </c>
      <c r="I38" s="105">
        <f t="shared" si="2"/>
        <v>48.11</v>
      </c>
      <c r="J38" s="105">
        <f t="shared" si="2"/>
        <v>62.75</v>
      </c>
      <c r="K38" s="105">
        <f t="shared" si="2"/>
        <v>0</v>
      </c>
      <c r="L38" s="105">
        <f t="shared" si="2"/>
        <v>0</v>
      </c>
      <c r="M38" s="105">
        <f t="shared" si="2"/>
        <v>0</v>
      </c>
      <c r="N38" s="108">
        <f>SUM(B38:M38)</f>
        <v>185.94</v>
      </c>
    </row>
    <row r="39" spans="1:37" s="6" customFormat="1" x14ac:dyDescent="0.45">
      <c r="B39" s="12"/>
      <c r="C39" s="12"/>
      <c r="D39" s="12"/>
      <c r="E39" s="5"/>
      <c r="F39" s="5"/>
      <c r="G39" s="12"/>
      <c r="H39" s="12"/>
      <c r="I39" s="12"/>
      <c r="J39" s="12"/>
      <c r="K39" s="12"/>
      <c r="L39" s="12"/>
    </row>
    <row r="40" spans="1:37" s="27" customFormat="1" x14ac:dyDescent="0.45">
      <c r="A40" s="100"/>
      <c r="B40" s="95" t="s">
        <v>1</v>
      </c>
      <c r="C40" s="95" t="s">
        <v>2</v>
      </c>
      <c r="D40" s="95" t="s">
        <v>4</v>
      </c>
      <c r="E40" s="95" t="s">
        <v>5</v>
      </c>
      <c r="F40" s="95" t="s">
        <v>6</v>
      </c>
      <c r="G40" s="95" t="s">
        <v>7</v>
      </c>
      <c r="H40" s="95" t="s">
        <v>13</v>
      </c>
      <c r="I40" s="95" t="s">
        <v>9</v>
      </c>
      <c r="J40" s="95" t="s">
        <v>14</v>
      </c>
      <c r="K40" s="95" t="s">
        <v>15</v>
      </c>
      <c r="L40" s="95" t="s">
        <v>12</v>
      </c>
      <c r="M40" s="95" t="s">
        <v>3</v>
      </c>
      <c r="N40" s="95" t="s">
        <v>91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s="6" customFormat="1" x14ac:dyDescent="0.45">
      <c r="A41" s="96" t="s">
        <v>40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1000</v>
      </c>
      <c r="K41" s="106"/>
      <c r="L41" s="106"/>
      <c r="M41" s="106"/>
      <c r="N41" s="104">
        <f>SUM(B41:M41)</f>
        <v>1000</v>
      </c>
    </row>
    <row r="42" spans="1:37" s="6" customFormat="1" ht="18" x14ac:dyDescent="0.55000000000000004">
      <c r="A42" s="98" t="s">
        <v>40</v>
      </c>
      <c r="B42" s="99">
        <f>SUM(B41)</f>
        <v>0</v>
      </c>
      <c r="C42" s="99">
        <f t="shared" ref="C42:M42" si="3">SUM(C41)</f>
        <v>0</v>
      </c>
      <c r="D42" s="99">
        <f t="shared" si="3"/>
        <v>0</v>
      </c>
      <c r="E42" s="99">
        <f t="shared" si="3"/>
        <v>0</v>
      </c>
      <c r="F42" s="99">
        <f t="shared" si="3"/>
        <v>0</v>
      </c>
      <c r="G42" s="99">
        <f t="shared" si="3"/>
        <v>0</v>
      </c>
      <c r="H42" s="99">
        <f t="shared" si="3"/>
        <v>0</v>
      </c>
      <c r="I42" s="99">
        <f t="shared" si="3"/>
        <v>0</v>
      </c>
      <c r="J42" s="99">
        <f t="shared" si="3"/>
        <v>1000</v>
      </c>
      <c r="K42" s="99">
        <f t="shared" si="3"/>
        <v>0</v>
      </c>
      <c r="L42" s="99">
        <f t="shared" si="3"/>
        <v>0</v>
      </c>
      <c r="M42" s="99">
        <f t="shared" si="3"/>
        <v>0</v>
      </c>
      <c r="N42" s="108">
        <f>SUM(B42:M42)</f>
        <v>1000</v>
      </c>
    </row>
    <row r="43" spans="1:37" s="6" customFormat="1" x14ac:dyDescent="0.45"/>
    <row r="44" spans="1:37" s="28" customFormat="1" x14ac:dyDescent="0.45">
      <c r="A44" s="94"/>
      <c r="B44" s="95" t="s">
        <v>1</v>
      </c>
      <c r="C44" s="95" t="s">
        <v>2</v>
      </c>
      <c r="D44" s="95" t="s">
        <v>4</v>
      </c>
      <c r="E44" s="95" t="s">
        <v>5</v>
      </c>
      <c r="F44" s="95" t="s">
        <v>6</v>
      </c>
      <c r="G44" s="95" t="s">
        <v>7</v>
      </c>
      <c r="H44" s="95" t="s">
        <v>13</v>
      </c>
      <c r="I44" s="95" t="s">
        <v>9</v>
      </c>
      <c r="J44" s="95" t="s">
        <v>14</v>
      </c>
      <c r="K44" s="95" t="s">
        <v>15</v>
      </c>
      <c r="L44" s="95" t="s">
        <v>12</v>
      </c>
      <c r="M44" s="95" t="s">
        <v>3</v>
      </c>
      <c r="N44" s="95" t="s">
        <v>90</v>
      </c>
    </row>
    <row r="45" spans="1:37" s="6" customFormat="1" x14ac:dyDescent="0.45">
      <c r="A45" s="96" t="s">
        <v>53</v>
      </c>
      <c r="B45" s="97">
        <v>1029.6099999999999</v>
      </c>
      <c r="C45" s="97">
        <v>0</v>
      </c>
      <c r="D45" s="97">
        <v>0</v>
      </c>
      <c r="E45" s="97">
        <v>0</v>
      </c>
      <c r="F45" s="97">
        <v>0</v>
      </c>
      <c r="G45" s="97">
        <v>1045.6400000000001</v>
      </c>
      <c r="H45" s="97">
        <v>1045.6400000000001</v>
      </c>
      <c r="I45" s="97">
        <v>1040.08</v>
      </c>
      <c r="J45" s="97">
        <v>1039.73</v>
      </c>
      <c r="K45" s="97"/>
      <c r="L45" s="97"/>
      <c r="M45" s="97"/>
      <c r="N45" s="104">
        <f>SUM(B45:M45)</f>
        <v>5200.7000000000007</v>
      </c>
    </row>
    <row r="46" spans="1:37" s="7" customFormat="1" ht="18" x14ac:dyDescent="0.55000000000000004">
      <c r="A46" s="98" t="s">
        <v>53</v>
      </c>
      <c r="B46" s="135">
        <f>SUM(B45)</f>
        <v>1029.6099999999999</v>
      </c>
      <c r="C46" s="135">
        <f t="shared" ref="C46:M46" si="4">SUM(C45)</f>
        <v>0</v>
      </c>
      <c r="D46" s="135">
        <f t="shared" si="4"/>
        <v>0</v>
      </c>
      <c r="E46" s="135">
        <f t="shared" si="4"/>
        <v>0</v>
      </c>
      <c r="F46" s="135">
        <f t="shared" si="4"/>
        <v>0</v>
      </c>
      <c r="G46" s="135">
        <f t="shared" si="4"/>
        <v>1045.6400000000001</v>
      </c>
      <c r="H46" s="135">
        <f t="shared" si="4"/>
        <v>1045.6400000000001</v>
      </c>
      <c r="I46" s="135">
        <f t="shared" si="4"/>
        <v>1040.08</v>
      </c>
      <c r="J46" s="135">
        <f t="shared" si="4"/>
        <v>1039.73</v>
      </c>
      <c r="K46" s="135">
        <f t="shared" si="4"/>
        <v>0</v>
      </c>
      <c r="L46" s="135">
        <f t="shared" si="4"/>
        <v>0</v>
      </c>
      <c r="M46" s="135">
        <f t="shared" si="4"/>
        <v>0</v>
      </c>
      <c r="N46" s="108">
        <f>SUM(B46:M46)</f>
        <v>5200.7000000000007</v>
      </c>
    </row>
    <row r="47" spans="1:37" s="6" customFormat="1" x14ac:dyDescent="0.45"/>
    <row r="48" spans="1:37" s="6" customFormat="1" x14ac:dyDescent="0.45">
      <c r="A48" s="96"/>
      <c r="B48" s="95" t="s">
        <v>1</v>
      </c>
      <c r="C48" s="95" t="s">
        <v>2</v>
      </c>
      <c r="D48" s="95" t="s">
        <v>4</v>
      </c>
      <c r="E48" s="95" t="s">
        <v>5</v>
      </c>
      <c r="F48" s="95" t="s">
        <v>6</v>
      </c>
      <c r="G48" s="95" t="s">
        <v>7</v>
      </c>
      <c r="H48" s="95" t="s">
        <v>13</v>
      </c>
      <c r="I48" s="95" t="s">
        <v>9</v>
      </c>
      <c r="J48" s="95" t="s">
        <v>14</v>
      </c>
      <c r="K48" s="95" t="s">
        <v>15</v>
      </c>
      <c r="L48" s="95" t="s">
        <v>12</v>
      </c>
      <c r="M48" s="95" t="s">
        <v>3</v>
      </c>
      <c r="N48" s="95" t="s">
        <v>90</v>
      </c>
    </row>
    <row r="49" spans="1:14" s="6" customFormat="1" x14ac:dyDescent="0.45">
      <c r="A49" s="96" t="s">
        <v>74</v>
      </c>
      <c r="B49" s="107">
        <v>0</v>
      </c>
      <c r="C49" s="107">
        <v>42</v>
      </c>
      <c r="D49" s="107">
        <v>119.97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/>
      <c r="L49" s="107"/>
      <c r="M49" s="107"/>
      <c r="N49" s="107">
        <f>SUM(B49:M49)</f>
        <v>161.97</v>
      </c>
    </row>
    <row r="50" spans="1:14" s="6" customFormat="1" x14ac:dyDescent="0.45">
      <c r="A50" s="96" t="s">
        <v>47</v>
      </c>
      <c r="B50" s="101">
        <v>0</v>
      </c>
      <c r="C50" s="101">
        <v>0</v>
      </c>
      <c r="D50" s="101">
        <v>0</v>
      </c>
      <c r="E50" s="101">
        <v>99.9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/>
      <c r="L50" s="101"/>
      <c r="M50" s="101"/>
      <c r="N50" s="107">
        <f>SUM(B50:M50)</f>
        <v>99.9</v>
      </c>
    </row>
    <row r="51" spans="1:14" s="6" customFormat="1" x14ac:dyDescent="0.45">
      <c r="A51" s="96" t="s">
        <v>46</v>
      </c>
      <c r="B51" s="97">
        <v>37.5</v>
      </c>
      <c r="C51" s="97">
        <v>37.5</v>
      </c>
      <c r="D51" s="97">
        <v>37.5</v>
      </c>
      <c r="E51" s="97">
        <v>37.5</v>
      </c>
      <c r="F51" s="97">
        <v>37.5</v>
      </c>
      <c r="G51" s="97">
        <v>37.5</v>
      </c>
      <c r="H51" s="97">
        <v>37.5</v>
      </c>
      <c r="I51" s="97">
        <v>37.5</v>
      </c>
      <c r="J51" s="97">
        <v>37.5</v>
      </c>
      <c r="K51" s="97"/>
      <c r="L51" s="97"/>
      <c r="M51" s="97"/>
      <c r="N51" s="104">
        <f>SUM(B51:M51)</f>
        <v>337.5</v>
      </c>
    </row>
    <row r="52" spans="1:14" s="6" customFormat="1" ht="18" x14ac:dyDescent="0.55000000000000004">
      <c r="A52" s="98" t="s">
        <v>45</v>
      </c>
      <c r="B52" s="99">
        <v>37.5</v>
      </c>
      <c r="C52" s="99">
        <f>SUM(C49:C51)</f>
        <v>79.5</v>
      </c>
      <c r="D52" s="99">
        <f>SUM(D49:D51)</f>
        <v>157.47</v>
      </c>
      <c r="E52" s="99">
        <f>SUM(E49:E51)</f>
        <v>137.4</v>
      </c>
      <c r="F52" s="99">
        <f t="shared" ref="F52:M52" si="5">SUM(F49:F51)</f>
        <v>37.5</v>
      </c>
      <c r="G52" s="99">
        <f t="shared" si="5"/>
        <v>37.5</v>
      </c>
      <c r="H52" s="99">
        <f t="shared" si="5"/>
        <v>37.5</v>
      </c>
      <c r="I52" s="99">
        <f t="shared" si="5"/>
        <v>37.5</v>
      </c>
      <c r="J52" s="99">
        <f t="shared" si="5"/>
        <v>37.5</v>
      </c>
      <c r="K52" s="99">
        <f t="shared" si="5"/>
        <v>0</v>
      </c>
      <c r="L52" s="99">
        <f t="shared" si="5"/>
        <v>0</v>
      </c>
      <c r="M52" s="99">
        <f t="shared" si="5"/>
        <v>0</v>
      </c>
      <c r="N52" s="108">
        <f>SUM(B52:M52)</f>
        <v>599.37</v>
      </c>
    </row>
    <row r="53" spans="1:14" s="6" customFormat="1" x14ac:dyDescent="0.4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28" customFormat="1" x14ac:dyDescent="0.45">
      <c r="A54" s="94"/>
      <c r="B54" s="95" t="s">
        <v>1</v>
      </c>
      <c r="C54" s="95" t="s">
        <v>2</v>
      </c>
      <c r="D54" s="95" t="s">
        <v>4</v>
      </c>
      <c r="E54" s="95" t="s">
        <v>5</v>
      </c>
      <c r="F54" s="95" t="s">
        <v>6</v>
      </c>
      <c r="G54" s="95" t="s">
        <v>7</v>
      </c>
      <c r="H54" s="95" t="s">
        <v>13</v>
      </c>
      <c r="I54" s="95" t="s">
        <v>9</v>
      </c>
      <c r="J54" s="95" t="s">
        <v>14</v>
      </c>
      <c r="K54" s="95" t="s">
        <v>15</v>
      </c>
      <c r="L54" s="95" t="s">
        <v>12</v>
      </c>
      <c r="M54" s="95" t="s">
        <v>3</v>
      </c>
      <c r="N54" s="95" t="s">
        <v>90</v>
      </c>
    </row>
    <row r="55" spans="1:14" s="6" customFormat="1" x14ac:dyDescent="0.45">
      <c r="A55" s="96"/>
      <c r="B55" s="97">
        <v>0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/>
      <c r="L55" s="97"/>
      <c r="M55" s="97"/>
      <c r="N55" s="104">
        <f>SUM(B55:M55)</f>
        <v>0</v>
      </c>
    </row>
    <row r="56" spans="1:14" s="7" customFormat="1" ht="18" x14ac:dyDescent="0.55000000000000004">
      <c r="A56" s="98" t="s">
        <v>76</v>
      </c>
      <c r="B56" s="99">
        <f>SUM(B55)</f>
        <v>0</v>
      </c>
      <c r="C56" s="99">
        <f t="shared" ref="C56:M56" si="6">SUM(C55)</f>
        <v>0</v>
      </c>
      <c r="D56" s="99">
        <f t="shared" si="6"/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99">
        <f t="shared" si="6"/>
        <v>0</v>
      </c>
      <c r="L56" s="99">
        <f t="shared" si="6"/>
        <v>0</v>
      </c>
      <c r="M56" s="99">
        <f t="shared" si="6"/>
        <v>0</v>
      </c>
      <c r="N56" s="108">
        <f>SUM(B56:M56)</f>
        <v>0</v>
      </c>
    </row>
    <row r="57" spans="1:14" ht="30.75" x14ac:dyDescent="0.9">
      <c r="A57" s="128" t="s">
        <v>81</v>
      </c>
    </row>
    <row r="58" spans="1:14" s="28" customFormat="1" x14ac:dyDescent="0.45">
      <c r="A58" s="129"/>
      <c r="B58" s="130" t="s">
        <v>1</v>
      </c>
      <c r="C58" s="130" t="s">
        <v>2</v>
      </c>
      <c r="D58" s="130" t="s">
        <v>4</v>
      </c>
      <c r="E58" s="130" t="s">
        <v>5</v>
      </c>
      <c r="F58" s="130" t="s">
        <v>6</v>
      </c>
      <c r="G58" s="130" t="s">
        <v>7</v>
      </c>
      <c r="H58" s="130" t="s">
        <v>13</v>
      </c>
      <c r="I58" s="130" t="s">
        <v>9</v>
      </c>
      <c r="J58" s="130" t="s">
        <v>14</v>
      </c>
      <c r="K58" s="130" t="s">
        <v>15</v>
      </c>
      <c r="L58" s="130" t="s">
        <v>12</v>
      </c>
      <c r="M58" s="130" t="s">
        <v>3</v>
      </c>
      <c r="N58" s="130" t="s">
        <v>90</v>
      </c>
    </row>
    <row r="59" spans="1:14" s="28" customFormat="1" x14ac:dyDescent="0.45">
      <c r="A59" s="218" t="s">
        <v>96</v>
      </c>
      <c r="B59" s="219">
        <v>0</v>
      </c>
      <c r="C59" s="219">
        <v>0</v>
      </c>
      <c r="D59" s="219">
        <v>0</v>
      </c>
      <c r="E59" s="219">
        <v>0</v>
      </c>
      <c r="F59" s="219">
        <v>0</v>
      </c>
      <c r="G59" s="219">
        <v>0</v>
      </c>
      <c r="H59" s="219">
        <v>0</v>
      </c>
      <c r="I59" s="219">
        <v>0</v>
      </c>
      <c r="J59" s="219">
        <v>2000</v>
      </c>
      <c r="K59" s="219">
        <v>0</v>
      </c>
      <c r="L59" s="219">
        <v>0</v>
      </c>
      <c r="M59" s="219">
        <v>0</v>
      </c>
      <c r="N59" s="221">
        <f>SUM(B59:M59)</f>
        <v>2000</v>
      </c>
    </row>
    <row r="60" spans="1:14" s="28" customFormat="1" x14ac:dyDescent="0.45">
      <c r="A60" s="218" t="s">
        <v>97</v>
      </c>
      <c r="B60" s="219">
        <v>0</v>
      </c>
      <c r="C60" s="219">
        <v>0</v>
      </c>
      <c r="D60" s="219">
        <v>0</v>
      </c>
      <c r="E60" s="219">
        <v>0</v>
      </c>
      <c r="F60" s="219">
        <v>0</v>
      </c>
      <c r="G60" s="219">
        <v>0</v>
      </c>
      <c r="H60" s="219">
        <v>0</v>
      </c>
      <c r="I60" s="219">
        <v>0</v>
      </c>
      <c r="J60" s="219">
        <v>0</v>
      </c>
      <c r="K60" s="219">
        <v>0</v>
      </c>
      <c r="L60" s="219">
        <v>0</v>
      </c>
      <c r="M60" s="219">
        <v>0</v>
      </c>
      <c r="N60" s="220">
        <f>SUM(B60:M60)</f>
        <v>0</v>
      </c>
    </row>
    <row r="61" spans="1:14" s="28" customFormat="1" x14ac:dyDescent="0.45">
      <c r="A61" s="218" t="s">
        <v>98</v>
      </c>
      <c r="B61" s="219">
        <v>0</v>
      </c>
      <c r="C61" s="219">
        <v>0</v>
      </c>
      <c r="D61" s="219">
        <v>0</v>
      </c>
      <c r="E61" s="219">
        <v>0</v>
      </c>
      <c r="F61" s="219">
        <v>0</v>
      </c>
      <c r="G61" s="219">
        <v>0</v>
      </c>
      <c r="H61" s="219">
        <v>0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20">
        <f>SUM(B61:M61)</f>
        <v>0</v>
      </c>
    </row>
    <row r="62" spans="1:14" s="6" customFormat="1" x14ac:dyDescent="0.45">
      <c r="A62" s="131" t="s">
        <v>94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2">
        <v>0</v>
      </c>
      <c r="K62" s="132">
        <v>2400</v>
      </c>
      <c r="L62" s="132">
        <v>0</v>
      </c>
      <c r="M62" s="132">
        <v>0</v>
      </c>
      <c r="N62" s="207">
        <f>SUM(B62:M62)</f>
        <v>2400</v>
      </c>
    </row>
    <row r="63" spans="1:14" s="7" customFormat="1" ht="18" x14ac:dyDescent="0.55000000000000004">
      <c r="A63" s="133" t="s">
        <v>83</v>
      </c>
      <c r="B63" s="134">
        <f>SUM(B62)</f>
        <v>0</v>
      </c>
      <c r="C63" s="134">
        <f t="shared" ref="C63:M63" si="7">SUM(C62)</f>
        <v>0</v>
      </c>
      <c r="D63" s="134">
        <f t="shared" si="7"/>
        <v>0</v>
      </c>
      <c r="E63" s="134">
        <f t="shared" si="7"/>
        <v>0</v>
      </c>
      <c r="F63" s="134">
        <f t="shared" si="7"/>
        <v>0</v>
      </c>
      <c r="G63" s="134">
        <f t="shared" si="7"/>
        <v>0</v>
      </c>
      <c r="H63" s="134">
        <f t="shared" si="7"/>
        <v>0</v>
      </c>
      <c r="I63" s="134">
        <f t="shared" si="7"/>
        <v>0</v>
      </c>
      <c r="J63" s="134">
        <f t="shared" si="7"/>
        <v>0</v>
      </c>
      <c r="K63" s="134">
        <f t="shared" si="7"/>
        <v>2400</v>
      </c>
      <c r="L63" s="134">
        <f t="shared" si="7"/>
        <v>0</v>
      </c>
      <c r="M63" s="134">
        <f t="shared" si="7"/>
        <v>0</v>
      </c>
      <c r="N63" s="204">
        <f>SUM(N59:N62)</f>
        <v>4400</v>
      </c>
    </row>
    <row r="64" spans="1:14" ht="30.75" x14ac:dyDescent="0.9">
      <c r="A64" s="128" t="s">
        <v>73</v>
      </c>
    </row>
    <row r="65" spans="1:14" s="28" customFormat="1" x14ac:dyDescent="0.45">
      <c r="A65" s="136"/>
      <c r="B65" s="137" t="s">
        <v>1</v>
      </c>
      <c r="C65" s="137" t="s">
        <v>2</v>
      </c>
      <c r="D65" s="137" t="s">
        <v>4</v>
      </c>
      <c r="E65" s="137" t="s">
        <v>5</v>
      </c>
      <c r="F65" s="137" t="s">
        <v>6</v>
      </c>
      <c r="G65" s="137" t="s">
        <v>7</v>
      </c>
      <c r="H65" s="137" t="s">
        <v>13</v>
      </c>
      <c r="I65" s="137" t="s">
        <v>9</v>
      </c>
      <c r="J65" s="137" t="s">
        <v>14</v>
      </c>
      <c r="K65" s="137" t="s">
        <v>15</v>
      </c>
      <c r="L65" s="137" t="s">
        <v>12</v>
      </c>
      <c r="M65" s="137" t="s">
        <v>3</v>
      </c>
      <c r="N65" s="137" t="s">
        <v>90</v>
      </c>
    </row>
    <row r="66" spans="1:14" s="6" customFormat="1" x14ac:dyDescent="0.45">
      <c r="A66" s="138"/>
      <c r="B66" s="139">
        <v>0</v>
      </c>
      <c r="C66" s="139">
        <v>0</v>
      </c>
      <c r="D66" s="139"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/>
      <c r="L66" s="139"/>
      <c r="M66" s="139"/>
      <c r="N66" s="208">
        <f>SUM(B66:M66)</f>
        <v>0</v>
      </c>
    </row>
    <row r="67" spans="1:14" s="7" customFormat="1" ht="18" x14ac:dyDescent="0.55000000000000004">
      <c r="A67" s="140" t="s">
        <v>82</v>
      </c>
      <c r="B67" s="141">
        <f>SUM(B66)</f>
        <v>0</v>
      </c>
      <c r="C67" s="141">
        <f t="shared" ref="C67:M67" si="8">SUM(C66)</f>
        <v>0</v>
      </c>
      <c r="D67" s="141">
        <f t="shared" si="8"/>
        <v>0</v>
      </c>
      <c r="E67" s="141">
        <f t="shared" si="8"/>
        <v>0</v>
      </c>
      <c r="F67" s="141">
        <f t="shared" si="8"/>
        <v>0</v>
      </c>
      <c r="G67" s="141">
        <f t="shared" si="8"/>
        <v>0</v>
      </c>
      <c r="H67" s="141">
        <f t="shared" si="8"/>
        <v>0</v>
      </c>
      <c r="I67" s="141">
        <f t="shared" si="8"/>
        <v>0</v>
      </c>
      <c r="J67" s="141">
        <f t="shared" si="8"/>
        <v>0</v>
      </c>
      <c r="K67" s="141">
        <f t="shared" si="8"/>
        <v>0</v>
      </c>
      <c r="L67" s="141">
        <f t="shared" si="8"/>
        <v>0</v>
      </c>
      <c r="M67" s="141">
        <f t="shared" si="8"/>
        <v>0</v>
      </c>
      <c r="N67" s="205">
        <f>SUM(B67:M67)</f>
        <v>0</v>
      </c>
    </row>
  </sheetData>
  <phoneticPr fontId="6" type="noConversion"/>
  <pageMargins left="0.45" right="0.45" top="0.25" bottom="0.25" header="0.3" footer="0.3"/>
  <pageSetup scale="79" fitToHeight="0" orientation="landscape" r:id="rId1"/>
  <rowBreaks count="2" manualBreakCount="2">
    <brk id="24" max="16383" man="1"/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146E-01BB-46BE-9523-DCF4C7AA6433}">
  <sheetPr>
    <tabColor theme="9"/>
  </sheetPr>
  <dimension ref="A1:P42"/>
  <sheetViews>
    <sheetView workbookViewId="0">
      <selection activeCell="N29" sqref="N29"/>
    </sheetView>
  </sheetViews>
  <sheetFormatPr defaultRowHeight="14.25" x14ac:dyDescent="0.45"/>
  <cols>
    <col min="1" max="1" width="25" style="2" customWidth="1"/>
    <col min="4" max="4" width="9.73046875" bestFit="1" customWidth="1"/>
    <col min="6" max="6" width="9.33203125" bestFit="1" customWidth="1"/>
    <col min="8" max="10" width="10.1328125" bestFit="1" customWidth="1"/>
    <col min="11" max="11" width="8.73046875" bestFit="1" customWidth="1"/>
    <col min="12" max="12" width="8.73046875" customWidth="1"/>
    <col min="13" max="13" width="8.73046875" bestFit="1" customWidth="1"/>
    <col min="14" max="14" width="13.3984375" bestFit="1" customWidth="1"/>
    <col min="15" max="15" width="9.73046875" bestFit="1" customWidth="1"/>
    <col min="16" max="16" width="10.33203125" bestFit="1" customWidth="1"/>
    <col min="17" max="17" width="11.86328125" customWidth="1"/>
  </cols>
  <sheetData>
    <row r="1" spans="1:16" x14ac:dyDescent="0.45">
      <c r="B1" s="201" t="s">
        <v>86</v>
      </c>
      <c r="C1" s="201"/>
      <c r="D1" s="201"/>
      <c r="E1" s="201"/>
      <c r="F1" s="201"/>
      <c r="G1" s="201"/>
      <c r="H1" s="201"/>
      <c r="I1" s="201"/>
      <c r="J1" s="201"/>
    </row>
    <row r="2" spans="1:16" s="2" customFormat="1" x14ac:dyDescent="0.45">
      <c r="A2" s="161" t="s">
        <v>25</v>
      </c>
      <c r="B2" s="95" t="s">
        <v>1</v>
      </c>
      <c r="C2" s="95" t="s">
        <v>2</v>
      </c>
      <c r="D2" s="95" t="s">
        <v>4</v>
      </c>
      <c r="E2" s="95" t="s">
        <v>5</v>
      </c>
      <c r="F2" s="95" t="s">
        <v>6</v>
      </c>
      <c r="G2" s="95" t="s">
        <v>7</v>
      </c>
      <c r="H2" s="95" t="s">
        <v>8</v>
      </c>
      <c r="I2" s="95" t="s">
        <v>9</v>
      </c>
      <c r="J2" s="95" t="s">
        <v>10</v>
      </c>
      <c r="K2" s="162" t="s">
        <v>11</v>
      </c>
      <c r="L2" s="162" t="s">
        <v>12</v>
      </c>
      <c r="M2" s="162" t="s">
        <v>3</v>
      </c>
      <c r="N2" s="163" t="s">
        <v>95</v>
      </c>
      <c r="O2" s="163" t="s">
        <v>17</v>
      </c>
      <c r="P2" s="163" t="s">
        <v>32</v>
      </c>
    </row>
    <row r="3" spans="1:16" s="1" customFormat="1" x14ac:dyDescent="0.45">
      <c r="A3" s="164" t="s">
        <v>42</v>
      </c>
      <c r="B3" s="111">
        <f>'2020-21 Projected Detail '!B46</f>
        <v>1029.6099999999999</v>
      </c>
      <c r="C3" s="211">
        <f>'2020-21 Projected Detail '!C46</f>
        <v>0</v>
      </c>
      <c r="D3" s="211">
        <f>'2020-21 Projected Detail '!D46</f>
        <v>0</v>
      </c>
      <c r="E3" s="211">
        <f>'2020-21 Projected Detail '!E46</f>
        <v>0</v>
      </c>
      <c r="F3" s="211">
        <f>'2020-21 Projected Detail '!F46</f>
        <v>0</v>
      </c>
      <c r="G3" s="111">
        <f>'2020-21 Projected Detail '!G46</f>
        <v>1045.6400000000001</v>
      </c>
      <c r="H3" s="111">
        <f>'2020-21 Projected Detail '!H46</f>
        <v>1045.6400000000001</v>
      </c>
      <c r="I3" s="111">
        <f>'2020-21 Projected Detail '!I46</f>
        <v>1040.08</v>
      </c>
      <c r="J3" s="111">
        <f>'2020-21 Projected Detail '!J46</f>
        <v>1039.73</v>
      </c>
      <c r="K3" s="166">
        <v>1040</v>
      </c>
      <c r="L3" s="166">
        <v>1040</v>
      </c>
      <c r="M3" s="166">
        <v>1040</v>
      </c>
      <c r="N3" s="164">
        <f>SUM(B3:M3)</f>
        <v>8320.7000000000007</v>
      </c>
      <c r="O3" s="165">
        <v>13000</v>
      </c>
      <c r="P3" s="164">
        <f>O3-N3</f>
        <v>4679.2999999999993</v>
      </c>
    </row>
    <row r="4" spans="1:16" s="1" customFormat="1" x14ac:dyDescent="0.45">
      <c r="A4" s="164" t="s">
        <v>43</v>
      </c>
      <c r="B4" s="101">
        <f>'2020-21 Projected Detail '!B33</f>
        <v>0</v>
      </c>
      <c r="C4" s="101">
        <f>'2020-21 Projected Detail '!C33</f>
        <v>0</v>
      </c>
      <c r="D4" s="101">
        <f>'2020-21 Projected Detail '!D33</f>
        <v>0</v>
      </c>
      <c r="E4" s="101">
        <f>'2020-21 Projected Detail '!E33</f>
        <v>0</v>
      </c>
      <c r="F4" s="101">
        <f>'2020-21 Projected Detail '!F33</f>
        <v>0</v>
      </c>
      <c r="G4" s="101">
        <f>'2020-21 Projected Detail '!G33</f>
        <v>0</v>
      </c>
      <c r="H4" s="101">
        <f>'2020-21 Projected Detail '!H33</f>
        <v>0</v>
      </c>
      <c r="I4" s="101">
        <f>'2020-21 Projected Detail '!I33</f>
        <v>0</v>
      </c>
      <c r="J4" s="101">
        <f>'2020-21 Projected Detail '!J33</f>
        <v>0</v>
      </c>
      <c r="K4" s="167">
        <f>'2020-21 Projected Detail '!K34</f>
        <v>0</v>
      </c>
      <c r="L4" s="167">
        <f>'2020-21 Projected Detail '!L34</f>
        <v>0</v>
      </c>
      <c r="M4" s="167">
        <f>'2020-21 Projected Detail '!M34</f>
        <v>0</v>
      </c>
      <c r="N4" s="164">
        <f t="shared" ref="N4:N9" si="0">SUM(B4:M4)</f>
        <v>0</v>
      </c>
      <c r="O4" s="168">
        <v>150</v>
      </c>
      <c r="P4" s="164">
        <f t="shared" ref="P4:P9" si="1">O4-N4</f>
        <v>150</v>
      </c>
    </row>
    <row r="5" spans="1:16" s="1" customFormat="1" x14ac:dyDescent="0.45">
      <c r="A5" s="164" t="s">
        <v>44</v>
      </c>
      <c r="B5" s="101">
        <f>'2020-21 Projected Detail '!B38</f>
        <v>0</v>
      </c>
      <c r="C5" s="101">
        <f>'2020-21 Projected Detail '!C38</f>
        <v>0</v>
      </c>
      <c r="D5" s="101">
        <f>'2020-21 Projected Detail '!D38</f>
        <v>0</v>
      </c>
      <c r="E5" s="101">
        <f>'2020-21 Projected Detail '!E38</f>
        <v>75.08</v>
      </c>
      <c r="F5" s="101">
        <f>'2020-21 Projected Detail '!F38</f>
        <v>0</v>
      </c>
      <c r="G5" s="101">
        <f>'2020-21 Projected Detail '!G38</f>
        <v>0</v>
      </c>
      <c r="H5" s="101">
        <f>'2020-21 Projected Detail '!H38</f>
        <v>0</v>
      </c>
      <c r="I5" s="101">
        <f>'2020-21 Projected Detail '!I38</f>
        <v>48.11</v>
      </c>
      <c r="J5" s="101">
        <f>'2020-21 Projected Detail '!J38</f>
        <v>62.75</v>
      </c>
      <c r="K5" s="167">
        <f>'2020-21 Projected Detail '!K38</f>
        <v>0</v>
      </c>
      <c r="L5" s="167">
        <f>'2020-21 Projected Detail '!L38</f>
        <v>0</v>
      </c>
      <c r="M5" s="167">
        <f>'2020-21 Projected Detail '!M38</f>
        <v>0</v>
      </c>
      <c r="N5" s="164">
        <f t="shared" si="0"/>
        <v>185.94</v>
      </c>
      <c r="O5" s="168">
        <v>1200</v>
      </c>
      <c r="P5" s="164">
        <f t="shared" si="1"/>
        <v>1014.06</v>
      </c>
    </row>
    <row r="6" spans="1:16" s="1" customFormat="1" x14ac:dyDescent="0.45">
      <c r="A6" s="164" t="s">
        <v>41</v>
      </c>
      <c r="B6" s="101">
        <f>'2020-21 Projected Detail '!B42</f>
        <v>0</v>
      </c>
      <c r="C6" s="101">
        <f>'2020-21 Projected Detail '!C42</f>
        <v>0</v>
      </c>
      <c r="D6" s="101">
        <f>'2020-21 Projected Detail '!D42</f>
        <v>0</v>
      </c>
      <c r="E6" s="101">
        <f>'2020-21 Projected Detail '!E42</f>
        <v>0</v>
      </c>
      <c r="F6" s="101">
        <f>'2020-21 Projected Detail '!F42</f>
        <v>0</v>
      </c>
      <c r="G6" s="101">
        <f>'2020-21 Projected Detail '!G42</f>
        <v>0</v>
      </c>
      <c r="H6" s="101">
        <f>'2020-21 Projected Detail '!H42</f>
        <v>0</v>
      </c>
      <c r="I6" s="101">
        <f>'2020-21 Projected Detail '!I42</f>
        <v>0</v>
      </c>
      <c r="J6" s="101">
        <f>'2020-21 Projected Detail '!J42</f>
        <v>1000</v>
      </c>
      <c r="K6" s="167">
        <f>'2020-21 Projected Detail '!K42</f>
        <v>0</v>
      </c>
      <c r="L6" s="167">
        <f>'2020-21 Projected Detail '!L42</f>
        <v>0</v>
      </c>
      <c r="M6" s="167">
        <v>0</v>
      </c>
      <c r="N6" s="164">
        <f t="shared" si="0"/>
        <v>1000</v>
      </c>
      <c r="O6" s="168">
        <v>1000</v>
      </c>
      <c r="P6" s="164">
        <f t="shared" si="1"/>
        <v>0</v>
      </c>
    </row>
    <row r="7" spans="1:16" s="1" customFormat="1" x14ac:dyDescent="0.45">
      <c r="A7" s="164" t="s">
        <v>57</v>
      </c>
      <c r="B7" s="111">
        <f>'2020-21 Projected Detail '!B52</f>
        <v>37.5</v>
      </c>
      <c r="C7" s="111">
        <f>'2020-21 Projected Detail '!C52</f>
        <v>79.5</v>
      </c>
      <c r="D7" s="111">
        <f>'2020-21 Projected Detail '!D52</f>
        <v>157.47</v>
      </c>
      <c r="E7" s="111">
        <f>'2020-21 Projected Detail '!E52</f>
        <v>137.4</v>
      </c>
      <c r="F7" s="111">
        <f>'2020-21 Projected Detail '!F52</f>
        <v>37.5</v>
      </c>
      <c r="G7" s="111">
        <f>'2020-21 Projected Detail '!G52</f>
        <v>37.5</v>
      </c>
      <c r="H7" s="111">
        <f>'2020-21 Projected Detail '!H52</f>
        <v>37.5</v>
      </c>
      <c r="I7" s="111">
        <f>'2020-21 Projected Detail '!I52</f>
        <v>37.5</v>
      </c>
      <c r="J7" s="111">
        <f>'2020-21 Projected Detail '!J52</f>
        <v>37.5</v>
      </c>
      <c r="K7" s="166">
        <v>37.5</v>
      </c>
      <c r="L7" s="166">
        <v>37.5</v>
      </c>
      <c r="M7" s="166">
        <v>37.5</v>
      </c>
      <c r="N7" s="164">
        <f t="shared" si="0"/>
        <v>711.87</v>
      </c>
      <c r="O7" s="168">
        <v>450</v>
      </c>
      <c r="P7" s="164">
        <f t="shared" si="1"/>
        <v>-261.87</v>
      </c>
    </row>
    <row r="8" spans="1:16" s="1" customFormat="1" x14ac:dyDescent="0.45">
      <c r="A8" s="166" t="s">
        <v>24</v>
      </c>
      <c r="B8" s="174">
        <f>'2020-21 Projected Detail '!B56</f>
        <v>0</v>
      </c>
      <c r="C8" s="174">
        <f>'2020-21 Projected Detail '!C56</f>
        <v>0</v>
      </c>
      <c r="D8" s="174">
        <f>'2020-21 Projected Detail '!D56</f>
        <v>0</v>
      </c>
      <c r="E8" s="174">
        <f>'2020-21 Projected Detail '!E56</f>
        <v>0</v>
      </c>
      <c r="F8" s="174">
        <f>'2020-21 Projected Detail '!F56</f>
        <v>0</v>
      </c>
      <c r="G8" s="174">
        <f>'2020-21 Projected Detail '!G56</f>
        <v>0</v>
      </c>
      <c r="H8" s="174">
        <f>'2020-21 Projected Detail '!H56</f>
        <v>0</v>
      </c>
      <c r="I8" s="174">
        <f>'2020-21 Projected Detail '!I56</f>
        <v>0</v>
      </c>
      <c r="J8" s="174">
        <f>'2020-21 Projected Detail '!J56</f>
        <v>0</v>
      </c>
      <c r="K8" s="169">
        <f>'2020-21 Projected Detail '!K56</f>
        <v>0</v>
      </c>
      <c r="L8" s="169">
        <f>'2020-21 Projected Detail '!L56</f>
        <v>0</v>
      </c>
      <c r="M8" s="169">
        <f>'2020-21 Projected Detail '!M56</f>
        <v>0</v>
      </c>
      <c r="N8" s="164">
        <f t="shared" si="0"/>
        <v>0</v>
      </c>
      <c r="O8" s="168">
        <v>450</v>
      </c>
      <c r="P8" s="164">
        <f t="shared" si="1"/>
        <v>450</v>
      </c>
    </row>
    <row r="9" spans="1:16" s="1" customFormat="1" x14ac:dyDescent="0.45">
      <c r="A9" s="164" t="s">
        <v>56</v>
      </c>
      <c r="B9" s="97">
        <f>'2020-21 Projected Detail '!B30</f>
        <v>1</v>
      </c>
      <c r="C9" s="97">
        <f>'2020-21 Projected Detail '!C30</f>
        <v>15.97</v>
      </c>
      <c r="D9" s="97">
        <f>'2020-21 Projected Detail '!D30</f>
        <v>1</v>
      </c>
      <c r="E9" s="97">
        <f>'2020-21 Projected Detail '!E30</f>
        <v>1.9</v>
      </c>
      <c r="F9" s="97">
        <f>'2020-21 Projected Detail '!F30</f>
        <v>15.97</v>
      </c>
      <c r="G9" s="97">
        <f>'2020-21 Projected Detail '!G30</f>
        <v>1</v>
      </c>
      <c r="H9" s="97">
        <f>'2020-21 Projected Detail '!H30</f>
        <v>1</v>
      </c>
      <c r="I9" s="97">
        <f>'2020-21 Projected Detail '!I30</f>
        <v>15.97</v>
      </c>
      <c r="J9" s="97">
        <f>'2020-21 Projected Detail '!J30</f>
        <v>1</v>
      </c>
      <c r="K9" s="170">
        <v>1</v>
      </c>
      <c r="L9" s="170">
        <v>15.97</v>
      </c>
      <c r="M9" s="170">
        <v>1</v>
      </c>
      <c r="N9" s="171">
        <f t="shared" si="0"/>
        <v>72.78</v>
      </c>
      <c r="O9" s="191">
        <v>350</v>
      </c>
      <c r="P9" s="171">
        <f t="shared" si="1"/>
        <v>277.22000000000003</v>
      </c>
    </row>
    <row r="10" spans="1:16" s="3" customFormat="1" x14ac:dyDescent="0.45">
      <c r="A10" s="172"/>
      <c r="B10" s="99">
        <f>SUM(B3:B8)</f>
        <v>1067.1099999999999</v>
      </c>
      <c r="C10" s="99">
        <f>SUM(C3:C9)</f>
        <v>95.47</v>
      </c>
      <c r="D10" s="99">
        <f t="shared" ref="D10:J10" si="2">SUM(D3:D8)</f>
        <v>157.47</v>
      </c>
      <c r="E10" s="99">
        <f t="shared" si="2"/>
        <v>212.48000000000002</v>
      </c>
      <c r="F10" s="99">
        <f t="shared" si="2"/>
        <v>37.5</v>
      </c>
      <c r="G10" s="99">
        <f t="shared" si="2"/>
        <v>1083.1400000000001</v>
      </c>
      <c r="H10" s="99">
        <f t="shared" si="2"/>
        <v>1083.1400000000001</v>
      </c>
      <c r="I10" s="99">
        <f t="shared" si="2"/>
        <v>1125.6899999999998</v>
      </c>
      <c r="J10" s="99">
        <f t="shared" si="2"/>
        <v>2139.98</v>
      </c>
      <c r="K10" s="172">
        <f>SUM(K3:K9)</f>
        <v>1078.5</v>
      </c>
      <c r="L10" s="172">
        <f>SUM(L3:L9)</f>
        <v>1093.47</v>
      </c>
      <c r="M10" s="172">
        <f>SUM(M3:M9)</f>
        <v>1078.5</v>
      </c>
      <c r="N10" s="172">
        <f t="shared" ref="N10:N17" si="3">SUM(B10:M10)</f>
        <v>10252.449999999999</v>
      </c>
      <c r="O10" s="173">
        <f>SUM(O3:O9)</f>
        <v>16600</v>
      </c>
      <c r="P10" s="172">
        <f>SUM(P3:P9)</f>
        <v>6308.7099999999991</v>
      </c>
    </row>
    <row r="11" spans="1:16" s="3" customFormat="1" x14ac:dyDescent="0.45"/>
    <row r="12" spans="1:16" s="2" customFormat="1" x14ac:dyDescent="0.45">
      <c r="A12" s="145" t="s">
        <v>26</v>
      </c>
      <c r="B12" s="192" t="s">
        <v>1</v>
      </c>
      <c r="C12" s="192" t="s">
        <v>2</v>
      </c>
      <c r="D12" s="192" t="s">
        <v>4</v>
      </c>
      <c r="E12" s="192" t="s">
        <v>5</v>
      </c>
      <c r="F12" s="192" t="s">
        <v>6</v>
      </c>
      <c r="G12" s="192" t="s">
        <v>7</v>
      </c>
      <c r="H12" s="192" t="s">
        <v>8</v>
      </c>
      <c r="I12" s="192" t="s">
        <v>9</v>
      </c>
      <c r="J12" s="192" t="s">
        <v>10</v>
      </c>
      <c r="K12" s="193" t="s">
        <v>11</v>
      </c>
      <c r="L12" s="193" t="s">
        <v>12</v>
      </c>
      <c r="M12" s="193" t="s">
        <v>3</v>
      </c>
      <c r="N12" s="200" t="s">
        <v>89</v>
      </c>
      <c r="O12" s="200" t="s">
        <v>30</v>
      </c>
      <c r="P12" s="200" t="s">
        <v>31</v>
      </c>
    </row>
    <row r="13" spans="1:16" s="1" customFormat="1" x14ac:dyDescent="0.45">
      <c r="A13" s="146" t="s">
        <v>27</v>
      </c>
      <c r="B13" s="116">
        <f>'2020-21 Projected Detail '!B16</f>
        <v>0</v>
      </c>
      <c r="C13" s="116">
        <f>'2020-21 Projected Detail '!C16</f>
        <v>0</v>
      </c>
      <c r="D13" s="116">
        <f>'2020-21 Projected Detail '!D16</f>
        <v>0</v>
      </c>
      <c r="E13" s="116">
        <f>'2020-21 Projected Detail '!E16</f>
        <v>0</v>
      </c>
      <c r="F13" s="116">
        <f>'2020-21 Projected Detail '!F16</f>
        <v>0</v>
      </c>
      <c r="G13" s="116">
        <f>'2020-21 Projected Detail '!G16</f>
        <v>0</v>
      </c>
      <c r="H13" s="116">
        <f>'2020-21 Projected Detail '!H16</f>
        <v>0</v>
      </c>
      <c r="I13" s="116">
        <f>'2020-21 Projected Detail '!I16</f>
        <v>0</v>
      </c>
      <c r="J13" s="116">
        <f>'2020-21 Projected Detail '!J16</f>
        <v>0</v>
      </c>
      <c r="K13" s="147">
        <f>'2020-21 Projected Detail '!K16</f>
        <v>0</v>
      </c>
      <c r="L13" s="147">
        <f>'2020-21 Projected Detail '!L16</f>
        <v>0</v>
      </c>
      <c r="M13" s="147">
        <f>'2020-21 Projected Detail '!M16</f>
        <v>0</v>
      </c>
      <c r="N13" s="147">
        <f>SUM(B13:M13)</f>
        <v>0</v>
      </c>
      <c r="O13" s="148">
        <v>0</v>
      </c>
      <c r="P13" s="147">
        <f>O13-N13</f>
        <v>0</v>
      </c>
    </row>
    <row r="14" spans="1:16" s="1" customFormat="1" x14ac:dyDescent="0.45">
      <c r="A14" s="149" t="s">
        <v>28</v>
      </c>
      <c r="B14" s="158">
        <f>'2020-21 Projected Detail '!B12</f>
        <v>0</v>
      </c>
      <c r="C14" s="158">
        <f>'2020-21 Projected Detail '!C12</f>
        <v>0</v>
      </c>
      <c r="D14" s="158">
        <f>'2020-21 Projected Detail '!D12</f>
        <v>0</v>
      </c>
      <c r="E14" s="158">
        <f>'2020-21 Projected Detail '!E12</f>
        <v>0</v>
      </c>
      <c r="F14" s="158">
        <f>'2020-21 Projected Detail '!F12</f>
        <v>0</v>
      </c>
      <c r="G14" s="158">
        <f>'2020-21 Projected Detail '!G12</f>
        <v>0</v>
      </c>
      <c r="H14" s="158">
        <f>'2020-21 Projected Detail '!H12</f>
        <v>0</v>
      </c>
      <c r="I14" s="158">
        <f>'2020-21 Projected Detail '!I12</f>
        <v>0</v>
      </c>
      <c r="J14" s="158">
        <f>'2020-21 Projected Detail '!J12</f>
        <v>0</v>
      </c>
      <c r="K14" s="149">
        <f>'2020-21 Projected Detail '!K12</f>
        <v>0</v>
      </c>
      <c r="L14" s="149">
        <f>'2020-21 Projected Detail '!L12</f>
        <v>0</v>
      </c>
      <c r="M14" s="149">
        <f>'2020-21 Projected Detail '!M12</f>
        <v>0</v>
      </c>
      <c r="N14" s="147">
        <f t="shared" ref="N14:N18" si="4">SUM(B14:M14)</f>
        <v>0</v>
      </c>
      <c r="O14" s="148">
        <v>6000</v>
      </c>
      <c r="P14" s="147">
        <f t="shared" ref="P14:P18" si="5">O14-N14</f>
        <v>6000</v>
      </c>
    </row>
    <row r="15" spans="1:16" s="4" customFormat="1" x14ac:dyDescent="0.45">
      <c r="A15" s="150" t="s">
        <v>69</v>
      </c>
      <c r="B15" s="159">
        <f>'2020-21 Projected Detail '!B8</f>
        <v>0</v>
      </c>
      <c r="C15" s="159">
        <f>'2020-21 Projected Detail '!C8</f>
        <v>0</v>
      </c>
      <c r="D15" s="159">
        <f>'2020-21 Projected Detail '!D8</f>
        <v>0</v>
      </c>
      <c r="E15" s="159">
        <f>'2020-21 Projected Detail '!E8</f>
        <v>0</v>
      </c>
      <c r="F15" s="159">
        <f>'2020-21 Projected Detail '!F8</f>
        <v>0</v>
      </c>
      <c r="G15" s="159">
        <f>'2020-21 Projected Detail '!G8</f>
        <v>0</v>
      </c>
      <c r="H15" s="159">
        <f>'2020-21 Projected Detail '!H8</f>
        <v>0</v>
      </c>
      <c r="I15" s="159">
        <f>'2020-21 Projected Detail '!I8</f>
        <v>0</v>
      </c>
      <c r="J15" s="159">
        <f>'2020-21 Projected Detail '!J8</f>
        <v>0</v>
      </c>
      <c r="K15" s="151">
        <f>'2019-20 Projected'!L53</f>
        <v>0</v>
      </c>
      <c r="L15" s="151">
        <f>'2019-20 Projected'!M53</f>
        <v>0</v>
      </c>
      <c r="M15" s="151">
        <f>'2019-20 Projected'!N53</f>
        <v>0</v>
      </c>
      <c r="N15" s="147">
        <f t="shared" si="4"/>
        <v>0</v>
      </c>
      <c r="O15" s="152">
        <v>0</v>
      </c>
      <c r="P15" s="147">
        <f t="shared" si="5"/>
        <v>0</v>
      </c>
    </row>
    <row r="16" spans="1:16" s="1" customFormat="1" x14ac:dyDescent="0.45">
      <c r="A16" s="150" t="s">
        <v>64</v>
      </c>
      <c r="B16" s="160">
        <f>'2020-21 Projected Detail '!B20</f>
        <v>0</v>
      </c>
      <c r="C16" s="160">
        <f>'2020-21 Projected Detail '!C20</f>
        <v>0</v>
      </c>
      <c r="D16" s="160">
        <f>'2020-21 Projected Detail '!D20</f>
        <v>0</v>
      </c>
      <c r="E16" s="160">
        <f>'2020-21 Projected Detail '!E20</f>
        <v>0</v>
      </c>
      <c r="F16" s="160">
        <f>'2020-21 Projected Detail '!F20</f>
        <v>0</v>
      </c>
      <c r="G16" s="160">
        <f>'2020-21 Projected Detail '!G20</f>
        <v>139.1</v>
      </c>
      <c r="H16" s="160">
        <f>'2020-21 Projected Detail '!H20</f>
        <v>110.9</v>
      </c>
      <c r="I16" s="160">
        <f>'2020-21 Projected Detail '!I20</f>
        <v>0</v>
      </c>
      <c r="J16" s="160">
        <f>'2020-21 Projected Detail '!J20</f>
        <v>2000</v>
      </c>
      <c r="K16" s="153">
        <f>'2020-21 Projected Detail '!K20</f>
        <v>0</v>
      </c>
      <c r="L16" s="153">
        <f>'2020-21 Projected Detail '!L20</f>
        <v>0</v>
      </c>
      <c r="M16" s="153">
        <f>'2020-21 Projected Detail '!M20</f>
        <v>0</v>
      </c>
      <c r="N16" s="147">
        <f t="shared" si="4"/>
        <v>2250</v>
      </c>
      <c r="O16" s="148">
        <v>5000</v>
      </c>
      <c r="P16" s="147">
        <f t="shared" si="5"/>
        <v>2750</v>
      </c>
    </row>
    <row r="17" spans="1:16" s="1" customFormat="1" x14ac:dyDescent="0.45">
      <c r="A17" s="146" t="s">
        <v>49</v>
      </c>
      <c r="B17" s="159">
        <f>'2020-21 Projected Detail '!B4</f>
        <v>0</v>
      </c>
      <c r="C17" s="159">
        <f>'2020-21 Projected Detail '!C4</f>
        <v>0</v>
      </c>
      <c r="D17" s="159">
        <f>'2020-21 Projected Detail '!D4</f>
        <v>0</v>
      </c>
      <c r="E17" s="159">
        <f>'2020-21 Projected Detail '!E4</f>
        <v>0</v>
      </c>
      <c r="F17" s="159">
        <f>'2020-21 Projected Detail '!F4</f>
        <v>0</v>
      </c>
      <c r="G17" s="159">
        <f>'2020-21 Projected Detail '!G4</f>
        <v>0</v>
      </c>
      <c r="H17" s="159">
        <f>'2020-21 Projected Detail '!H4</f>
        <v>0</v>
      </c>
      <c r="I17" s="159">
        <f>'2020-21 Projected Detail '!I4</f>
        <v>0</v>
      </c>
      <c r="J17" s="159">
        <f>'2020-21 Projected Detail '!J4</f>
        <v>0</v>
      </c>
      <c r="K17" s="151">
        <f>'2020-21 Projected Detail '!K4</f>
        <v>0</v>
      </c>
      <c r="L17" s="151">
        <f>'2020-21 Projected Detail '!L4</f>
        <v>0</v>
      </c>
      <c r="M17" s="151">
        <f>'2020-21 Projected Detail '!M4</f>
        <v>0</v>
      </c>
      <c r="N17" s="147">
        <f t="shared" si="4"/>
        <v>0</v>
      </c>
      <c r="O17" s="152">
        <v>3400</v>
      </c>
      <c r="P17" s="151">
        <f t="shared" si="5"/>
        <v>3400</v>
      </c>
    </row>
    <row r="18" spans="1:16" s="1" customFormat="1" x14ac:dyDescent="0.45">
      <c r="A18" s="146" t="s">
        <v>56</v>
      </c>
      <c r="B18" s="117">
        <f>'2020-21 Projected Detail '!B24</f>
        <v>0</v>
      </c>
      <c r="C18" s="117">
        <f>'2020-21 Projected Detail '!C24</f>
        <v>0</v>
      </c>
      <c r="D18" s="117">
        <f>'2020-21 Projected Detail '!D24</f>
        <v>0</v>
      </c>
      <c r="E18" s="117">
        <f>'2020-21 Projected Detail '!E24</f>
        <v>0</v>
      </c>
      <c r="F18" s="117">
        <f>'2020-21 Projected Detail '!F24</f>
        <v>0</v>
      </c>
      <c r="G18" s="117">
        <f>'2020-21 Projected Detail '!G24</f>
        <v>0</v>
      </c>
      <c r="H18" s="117">
        <f>'2020-21 Projected Detail '!H24</f>
        <v>5974.32</v>
      </c>
      <c r="I18" s="117">
        <f>'2020-21 Projected Detail '!I24</f>
        <v>0</v>
      </c>
      <c r="J18" s="117">
        <f>'2020-21 Projected Detail '!J24</f>
        <v>0</v>
      </c>
      <c r="K18" s="154">
        <f>'2020-21 Projected Detail '!K23</f>
        <v>5974.32</v>
      </c>
      <c r="L18" s="154">
        <f>'2020-21 Projected Detail '!L23</f>
        <v>0</v>
      </c>
      <c r="M18" s="154">
        <f>'2020-21 Projected Detail '!M23</f>
        <v>0</v>
      </c>
      <c r="N18" s="154">
        <f t="shared" si="4"/>
        <v>11948.64</v>
      </c>
      <c r="O18" s="155">
        <v>0</v>
      </c>
      <c r="P18" s="154">
        <f t="shared" si="5"/>
        <v>-11948.64</v>
      </c>
    </row>
    <row r="19" spans="1:16" s="1" customFormat="1" x14ac:dyDescent="0.45">
      <c r="A19" s="156"/>
      <c r="B19" s="120">
        <f>SUM(B13:B18)</f>
        <v>0</v>
      </c>
      <c r="C19" s="120">
        <f t="shared" ref="C19:M19" si="6">SUM(C13:C18)</f>
        <v>0</v>
      </c>
      <c r="D19" s="120">
        <f t="shared" si="6"/>
        <v>0</v>
      </c>
      <c r="E19" s="120">
        <f t="shared" si="6"/>
        <v>0</v>
      </c>
      <c r="F19" s="120">
        <f t="shared" si="6"/>
        <v>0</v>
      </c>
      <c r="G19" s="120">
        <f t="shared" si="6"/>
        <v>139.1</v>
      </c>
      <c r="H19" s="120">
        <f t="shared" si="6"/>
        <v>6085.2199999999993</v>
      </c>
      <c r="I19" s="120">
        <f t="shared" si="6"/>
        <v>0</v>
      </c>
      <c r="J19" s="120">
        <f t="shared" si="6"/>
        <v>2000</v>
      </c>
      <c r="K19" s="156">
        <f t="shared" si="6"/>
        <v>5974.32</v>
      </c>
      <c r="L19" s="156">
        <f t="shared" si="6"/>
        <v>0</v>
      </c>
      <c r="M19" s="156">
        <f t="shared" si="6"/>
        <v>0</v>
      </c>
      <c r="N19" s="156">
        <f>SUM(B19:M19)</f>
        <v>14198.64</v>
      </c>
      <c r="O19" s="157">
        <f>SUM(O13:O18)</f>
        <v>14400</v>
      </c>
      <c r="P19" s="156">
        <f>SUM(P13:P18)</f>
        <v>201.36000000000058</v>
      </c>
    </row>
    <row r="20" spans="1:16" s="1" customFormat="1" x14ac:dyDescent="0.45">
      <c r="A20" s="3"/>
    </row>
    <row r="21" spans="1:16" s="1" customFormat="1" x14ac:dyDescent="0.45">
      <c r="A21" s="37" t="s">
        <v>85</v>
      </c>
      <c r="B21" s="212" t="s">
        <v>70</v>
      </c>
      <c r="C21" s="212" t="s">
        <v>71</v>
      </c>
      <c r="D21" s="212" t="s">
        <v>4</v>
      </c>
      <c r="E21" s="212" t="s">
        <v>72</v>
      </c>
      <c r="F21" s="212" t="s">
        <v>6</v>
      </c>
      <c r="G21" s="212" t="s">
        <v>7</v>
      </c>
      <c r="H21" s="212" t="s">
        <v>13</v>
      </c>
      <c r="I21" s="212" t="s">
        <v>9</v>
      </c>
      <c r="J21" s="212" t="s">
        <v>14</v>
      </c>
      <c r="K21" s="34" t="s">
        <v>15</v>
      </c>
      <c r="L21" s="34" t="s">
        <v>12</v>
      </c>
      <c r="M21" s="34" t="s">
        <v>3</v>
      </c>
      <c r="N21" s="34" t="s">
        <v>88</v>
      </c>
      <c r="O21" s="34" t="s">
        <v>17</v>
      </c>
      <c r="P21" s="34" t="s">
        <v>32</v>
      </c>
    </row>
    <row r="22" spans="1:16" s="1" customFormat="1" x14ac:dyDescent="0.45">
      <c r="A22" s="37"/>
      <c r="B22" s="213">
        <f>'2020-21 Projected Detail '!B63</f>
        <v>0</v>
      </c>
      <c r="C22" s="213">
        <f>'2020-21 Projected Detail '!C63</f>
        <v>0</v>
      </c>
      <c r="D22" s="213">
        <f>'2020-21 Projected Detail '!D63</f>
        <v>0</v>
      </c>
      <c r="E22" s="213">
        <f>'2020-21 Projected Detail '!E63</f>
        <v>0</v>
      </c>
      <c r="F22" s="213">
        <f>'2020-21 Projected Detail '!F63</f>
        <v>0</v>
      </c>
      <c r="G22" s="213">
        <f>'2020-21 Projected Detail '!G63</f>
        <v>0</v>
      </c>
      <c r="H22" s="213">
        <f>'2020-21 Projected Detail '!H63</f>
        <v>0</v>
      </c>
      <c r="I22" s="213">
        <f>'2020-21 Projected Detail '!I63</f>
        <v>0</v>
      </c>
      <c r="J22" s="215">
        <f>'2020-21 Projected Detail '!J63</f>
        <v>0</v>
      </c>
      <c r="K22" s="40">
        <f>'2020-21 Projected Detail '!K63</f>
        <v>2400</v>
      </c>
      <c r="L22" s="40">
        <f>'2020-21 Projected Detail '!L63</f>
        <v>0</v>
      </c>
      <c r="M22" s="40">
        <f>'2020-21 Projected Detail '!M63</f>
        <v>0</v>
      </c>
      <c r="N22" s="40">
        <f>SUM(B22:M22)</f>
        <v>2400</v>
      </c>
      <c r="O22" s="55">
        <v>7000</v>
      </c>
      <c r="P22" s="40">
        <f>O22-N22</f>
        <v>4600</v>
      </c>
    </row>
    <row r="23" spans="1:16" s="1" customFormat="1" x14ac:dyDescent="0.45">
      <c r="A23" s="37"/>
      <c r="B23" s="214">
        <f>SUM(B22)</f>
        <v>0</v>
      </c>
      <c r="C23" s="214">
        <f t="shared" ref="C23:M23" si="7">SUM(C22)</f>
        <v>0</v>
      </c>
      <c r="D23" s="214">
        <f t="shared" si="7"/>
        <v>0</v>
      </c>
      <c r="E23" s="214">
        <f t="shared" si="7"/>
        <v>0</v>
      </c>
      <c r="F23" s="214">
        <f t="shared" si="7"/>
        <v>0</v>
      </c>
      <c r="G23" s="214">
        <f t="shared" si="7"/>
        <v>0</v>
      </c>
      <c r="H23" s="214">
        <f t="shared" si="7"/>
        <v>0</v>
      </c>
      <c r="I23" s="214">
        <f t="shared" si="7"/>
        <v>0</v>
      </c>
      <c r="J23" s="216">
        <f t="shared" si="7"/>
        <v>0</v>
      </c>
      <c r="K23" s="37">
        <f t="shared" si="7"/>
        <v>2400</v>
      </c>
      <c r="L23" s="37">
        <f t="shared" si="7"/>
        <v>0</v>
      </c>
      <c r="M23" s="37">
        <f t="shared" si="7"/>
        <v>0</v>
      </c>
      <c r="N23" s="37">
        <f>SUM(B23:M23)</f>
        <v>2400</v>
      </c>
      <c r="O23" s="194">
        <v>7000</v>
      </c>
      <c r="P23" s="37">
        <f>SUM(P22)</f>
        <v>4600</v>
      </c>
    </row>
    <row r="24" spans="1:16" s="1" customFormat="1" x14ac:dyDescent="0.45">
      <c r="A24" s="3"/>
    </row>
    <row r="25" spans="1:16" s="1" customFormat="1" x14ac:dyDescent="0.45">
      <c r="A25" s="14" t="s">
        <v>84</v>
      </c>
      <c r="B25" s="142" t="s">
        <v>1</v>
      </c>
      <c r="C25" s="142" t="s">
        <v>2</v>
      </c>
      <c r="D25" s="142" t="s">
        <v>4</v>
      </c>
      <c r="E25" s="142" t="s">
        <v>5</v>
      </c>
      <c r="F25" s="142" t="s">
        <v>6</v>
      </c>
      <c r="G25" s="142" t="s">
        <v>7</v>
      </c>
      <c r="H25" s="142" t="s">
        <v>8</v>
      </c>
      <c r="I25" s="142" t="s">
        <v>9</v>
      </c>
      <c r="J25" s="142" t="s">
        <v>10</v>
      </c>
      <c r="K25" s="25" t="s">
        <v>11</v>
      </c>
      <c r="L25" s="25" t="s">
        <v>12</v>
      </c>
      <c r="M25" s="25" t="s">
        <v>3</v>
      </c>
      <c r="N25" s="30" t="s">
        <v>88</v>
      </c>
      <c r="O25" s="30" t="s">
        <v>30</v>
      </c>
      <c r="P25" s="30" t="s">
        <v>32</v>
      </c>
    </row>
    <row r="26" spans="1:16" s="1" customFormat="1" x14ac:dyDescent="0.45">
      <c r="A26" s="14"/>
      <c r="B26" s="143">
        <f>'2020-21 Projected Detail '!B67</f>
        <v>0</v>
      </c>
      <c r="C26" s="143">
        <f>'2020-21 Projected Detail '!C67</f>
        <v>0</v>
      </c>
      <c r="D26" s="143">
        <f>'2020-21 Projected Detail '!D67</f>
        <v>0</v>
      </c>
      <c r="E26" s="143">
        <f>'2020-21 Projected Detail '!E67</f>
        <v>0</v>
      </c>
      <c r="F26" s="143">
        <f>'2020-21 Projected Detail '!F67</f>
        <v>0</v>
      </c>
      <c r="G26" s="143">
        <f>'2020-21 Projected Detail '!G67</f>
        <v>0</v>
      </c>
      <c r="H26" s="143">
        <f>'2020-21 Projected Detail '!H67</f>
        <v>0</v>
      </c>
      <c r="I26" s="143">
        <f>'2020-21 Projected Detail '!I67</f>
        <v>0</v>
      </c>
      <c r="J26" s="143">
        <f>'2020-21 Projected Detail '!J67</f>
        <v>0</v>
      </c>
      <c r="K26" s="13">
        <f>'2020-21 Projected Detail '!K67</f>
        <v>0</v>
      </c>
      <c r="L26" s="13">
        <f>'2020-21 Projected Detail '!L67</f>
        <v>0</v>
      </c>
      <c r="M26" s="13">
        <f>'2020-21 Projected Detail '!M67</f>
        <v>0</v>
      </c>
      <c r="N26" s="13">
        <f>SUM(B26:M26)</f>
        <v>0</v>
      </c>
      <c r="O26" s="88">
        <v>4000</v>
      </c>
      <c r="P26" s="13">
        <f>O26-N26</f>
        <v>4000</v>
      </c>
    </row>
    <row r="27" spans="1:16" s="1" customFormat="1" x14ac:dyDescent="0.45">
      <c r="A27" s="14"/>
      <c r="B27" s="144">
        <f>'2020-21 Projected Detail '!B67</f>
        <v>0</v>
      </c>
      <c r="C27" s="144">
        <f>'2020-21 Projected Detail '!C67</f>
        <v>0</v>
      </c>
      <c r="D27" s="144">
        <f>'2020-21 Projected Detail '!D67</f>
        <v>0</v>
      </c>
      <c r="E27" s="144">
        <f>'2020-21 Projected Detail '!E67</f>
        <v>0</v>
      </c>
      <c r="F27" s="144">
        <f>'2020-21 Projected Detail '!F67</f>
        <v>0</v>
      </c>
      <c r="G27" s="144">
        <f t="shared" ref="G27:N27" si="8">SUM(G26)</f>
        <v>0</v>
      </c>
      <c r="H27" s="144">
        <f t="shared" si="8"/>
        <v>0</v>
      </c>
      <c r="I27" s="144">
        <f t="shared" si="8"/>
        <v>0</v>
      </c>
      <c r="J27" s="14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89">
        <f>SUM(O26)</f>
        <v>4000</v>
      </c>
      <c r="P27" s="14">
        <f>SUM(P26)</f>
        <v>4000</v>
      </c>
    </row>
    <row r="28" spans="1:16" s="1" customFormat="1" ht="14.65" thickBot="1" x14ac:dyDescent="0.5">
      <c r="A28" s="190" t="s">
        <v>87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</row>
    <row r="29" spans="1:16" s="1" customFormat="1" ht="14.65" thickTop="1" x14ac:dyDescent="0.45">
      <c r="A29" s="3"/>
    </row>
    <row r="30" spans="1:16" s="1" customFormat="1" x14ac:dyDescent="0.45">
      <c r="A30" s="175"/>
      <c r="B30" s="195" t="s">
        <v>1</v>
      </c>
      <c r="C30" s="195" t="s">
        <v>2</v>
      </c>
      <c r="D30" s="195" t="s">
        <v>4</v>
      </c>
      <c r="E30" s="195" t="s">
        <v>5</v>
      </c>
      <c r="F30" s="195" t="s">
        <v>6</v>
      </c>
      <c r="G30" s="195" t="s">
        <v>7</v>
      </c>
      <c r="H30" s="195" t="s">
        <v>8</v>
      </c>
      <c r="I30" s="195" t="s">
        <v>9</v>
      </c>
      <c r="J30" s="195" t="s">
        <v>10</v>
      </c>
      <c r="K30" s="176" t="s">
        <v>11</v>
      </c>
      <c r="L30" s="176" t="s">
        <v>12</v>
      </c>
      <c r="M30" s="176" t="s">
        <v>3</v>
      </c>
      <c r="N30" s="177" t="s">
        <v>88</v>
      </c>
      <c r="O30" s="177" t="s">
        <v>30</v>
      </c>
      <c r="P30" s="177" t="s">
        <v>32</v>
      </c>
    </row>
    <row r="31" spans="1:16" s="1" customFormat="1" x14ac:dyDescent="0.45">
      <c r="A31" s="175" t="s">
        <v>67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75"/>
      <c r="L31" s="175"/>
      <c r="M31" s="175"/>
      <c r="N31" s="175"/>
      <c r="O31" s="178">
        <v>10000</v>
      </c>
      <c r="P31" s="175"/>
    </row>
    <row r="32" spans="1:16" s="1" customFormat="1" x14ac:dyDescent="0.45">
      <c r="A32" s="175" t="s">
        <v>17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79"/>
      <c r="L32" s="179"/>
      <c r="M32" s="179"/>
      <c r="N32" s="179"/>
      <c r="O32" s="180">
        <v>32000</v>
      </c>
      <c r="P32" s="179"/>
    </row>
    <row r="33" spans="1:16" x14ac:dyDescent="0.45">
      <c r="A33" s="181" t="s">
        <v>68</v>
      </c>
      <c r="B33" s="196">
        <f t="shared" ref="B33:M33" si="9">B10+B19+B27+B31</f>
        <v>1067.1099999999999</v>
      </c>
      <c r="C33" s="196">
        <f t="shared" si="9"/>
        <v>95.47</v>
      </c>
      <c r="D33" s="196">
        <f t="shared" si="9"/>
        <v>157.47</v>
      </c>
      <c r="E33" s="196">
        <f t="shared" si="9"/>
        <v>212.48000000000002</v>
      </c>
      <c r="F33" s="196">
        <f t="shared" si="9"/>
        <v>37.5</v>
      </c>
      <c r="G33" s="196">
        <f t="shared" si="9"/>
        <v>1222.24</v>
      </c>
      <c r="H33" s="196">
        <f t="shared" si="9"/>
        <v>7168.36</v>
      </c>
      <c r="I33" s="196">
        <f t="shared" si="9"/>
        <v>1125.6899999999998</v>
      </c>
      <c r="J33" s="196">
        <f t="shared" si="9"/>
        <v>4139.9799999999996</v>
      </c>
      <c r="K33" s="175">
        <f t="shared" si="9"/>
        <v>7052.82</v>
      </c>
      <c r="L33" s="175">
        <f t="shared" si="9"/>
        <v>1093.47</v>
      </c>
      <c r="M33" s="175">
        <f t="shared" si="9"/>
        <v>1078.5</v>
      </c>
      <c r="N33" s="175">
        <f>N10+N19+N23+N27</f>
        <v>26851.089999999997</v>
      </c>
      <c r="O33" s="182">
        <f>SUM(O31:O32)</f>
        <v>42000</v>
      </c>
      <c r="P33" s="175">
        <f>P10+P19+P23+P27</f>
        <v>15110.07</v>
      </c>
    </row>
    <row r="34" spans="1:16" x14ac:dyDescent="0.45">
      <c r="O34" s="1"/>
    </row>
    <row r="35" spans="1:16" x14ac:dyDescent="0.45">
      <c r="A35" s="183"/>
      <c r="B35" s="195" t="s">
        <v>1</v>
      </c>
      <c r="C35" s="195" t="s">
        <v>2</v>
      </c>
      <c r="D35" s="195" t="s">
        <v>4</v>
      </c>
      <c r="E35" s="195" t="s">
        <v>5</v>
      </c>
      <c r="F35" s="195" t="s">
        <v>6</v>
      </c>
      <c r="G35" s="195" t="s">
        <v>7</v>
      </c>
      <c r="H35" s="195" t="s">
        <v>8</v>
      </c>
      <c r="I35" s="195" t="s">
        <v>9</v>
      </c>
      <c r="J35" s="195" t="s">
        <v>10</v>
      </c>
      <c r="K35" s="184" t="s">
        <v>11</v>
      </c>
      <c r="L35" s="184" t="s">
        <v>12</v>
      </c>
      <c r="M35" s="184" t="s">
        <v>3</v>
      </c>
      <c r="N35" s="185"/>
      <c r="O35" s="185"/>
      <c r="P35" s="185"/>
    </row>
    <row r="36" spans="1:16" x14ac:dyDescent="0.45">
      <c r="A36" s="183" t="s">
        <v>62</v>
      </c>
      <c r="B36" s="198"/>
      <c r="C36" s="198"/>
      <c r="D36" s="198"/>
      <c r="E36" s="198"/>
      <c r="F36" s="198"/>
      <c r="G36" s="198"/>
      <c r="H36" s="198">
        <v>5974.32</v>
      </c>
      <c r="I36" s="198"/>
      <c r="J36" s="198"/>
      <c r="K36" s="186">
        <f>K18</f>
        <v>5974.32</v>
      </c>
      <c r="L36" s="186"/>
      <c r="M36" s="186"/>
      <c r="N36" s="186">
        <f>SUM(B36:M36)</f>
        <v>11948.64</v>
      </c>
      <c r="O36" s="187"/>
      <c r="P36" s="187"/>
    </row>
    <row r="37" spans="1:16" x14ac:dyDescent="0.45">
      <c r="A37" s="183" t="s">
        <v>18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86"/>
      <c r="L37" s="186"/>
      <c r="M37" s="186"/>
      <c r="N37" s="186">
        <f t="shared" ref="N37:N41" si="10">SUM(B37:M37)</f>
        <v>0</v>
      </c>
      <c r="O37" s="187"/>
      <c r="P37" s="187"/>
    </row>
    <row r="38" spans="1:16" x14ac:dyDescent="0.45">
      <c r="A38" s="183" t="s">
        <v>19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86"/>
      <c r="L38" s="186"/>
      <c r="M38" s="186"/>
      <c r="N38" s="186">
        <f t="shared" si="10"/>
        <v>0</v>
      </c>
      <c r="O38" s="187"/>
      <c r="P38" s="187"/>
    </row>
    <row r="39" spans="1:16" x14ac:dyDescent="0.45">
      <c r="A39" s="183" t="s">
        <v>50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86"/>
      <c r="L39" s="186"/>
      <c r="M39" s="186"/>
      <c r="N39" s="186">
        <f t="shared" si="10"/>
        <v>0</v>
      </c>
      <c r="O39" s="187"/>
      <c r="P39" s="187"/>
    </row>
    <row r="40" spans="1:16" x14ac:dyDescent="0.45">
      <c r="A40" s="183" t="s">
        <v>51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86"/>
      <c r="L40" s="186"/>
      <c r="M40" s="186"/>
      <c r="N40" s="186">
        <f t="shared" si="10"/>
        <v>0</v>
      </c>
      <c r="O40" s="187"/>
      <c r="P40" s="187"/>
    </row>
    <row r="41" spans="1:16" x14ac:dyDescent="0.45">
      <c r="A41" s="183" t="s">
        <v>54</v>
      </c>
      <c r="B41" s="199"/>
      <c r="C41" s="199"/>
      <c r="D41" s="199"/>
      <c r="E41" s="199"/>
      <c r="F41" s="199"/>
      <c r="G41" s="199"/>
      <c r="H41" s="199"/>
      <c r="I41" s="199"/>
      <c r="J41" s="217"/>
      <c r="K41" s="188"/>
      <c r="L41" s="188"/>
      <c r="M41" s="188"/>
      <c r="N41" s="188">
        <f t="shared" si="10"/>
        <v>0</v>
      </c>
      <c r="O41" s="187"/>
      <c r="P41" s="187"/>
    </row>
    <row r="42" spans="1:16" x14ac:dyDescent="0.45">
      <c r="A42" s="183"/>
      <c r="B42" s="196">
        <f>SUM(B36:B41)</f>
        <v>0</v>
      </c>
      <c r="C42" s="196">
        <f t="shared" ref="C42:M42" si="11">SUM(C36:C41)</f>
        <v>0</v>
      </c>
      <c r="D42" s="196">
        <f t="shared" si="11"/>
        <v>0</v>
      </c>
      <c r="E42" s="196">
        <f t="shared" si="11"/>
        <v>0</v>
      </c>
      <c r="F42" s="196">
        <f t="shared" si="11"/>
        <v>0</v>
      </c>
      <c r="G42" s="196">
        <f t="shared" si="11"/>
        <v>0</v>
      </c>
      <c r="H42" s="196">
        <f t="shared" si="11"/>
        <v>5974.32</v>
      </c>
      <c r="I42" s="196">
        <f t="shared" si="11"/>
        <v>0</v>
      </c>
      <c r="J42" s="196">
        <f t="shared" si="11"/>
        <v>0</v>
      </c>
      <c r="K42" s="189">
        <f t="shared" si="11"/>
        <v>5974.32</v>
      </c>
      <c r="L42" s="189">
        <f t="shared" si="11"/>
        <v>0</v>
      </c>
      <c r="M42" s="189">
        <f t="shared" si="11"/>
        <v>0</v>
      </c>
      <c r="N42" s="189">
        <f>SUM(N36:N41)</f>
        <v>11948.64</v>
      </c>
      <c r="O42" s="187"/>
      <c r="P42" s="187"/>
    </row>
  </sheetData>
  <mergeCells count="1">
    <mergeCell ref="B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2019-20 Actual</vt:lpstr>
      <vt:lpstr>2019-20 Actual Detail</vt:lpstr>
      <vt:lpstr>2019-20 Projected</vt:lpstr>
      <vt:lpstr>2019-20 Projected Detail</vt:lpstr>
      <vt:lpstr>2020-21 Projected Budget</vt:lpstr>
      <vt:lpstr>2020-21 Projected Detail </vt:lpstr>
      <vt:lpstr>Estimated</vt:lpstr>
      <vt:lpstr>'2020-21 Projected Budget'!Print_Area</vt:lpstr>
      <vt:lpstr>'2020-21 Projected Detail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Hoover</dc:creator>
  <cp:lastModifiedBy>Tony Hoover</cp:lastModifiedBy>
  <cp:lastPrinted>2021-04-30T22:13:19Z</cp:lastPrinted>
  <dcterms:created xsi:type="dcterms:W3CDTF">2020-02-05T19:57:38Z</dcterms:created>
  <dcterms:modified xsi:type="dcterms:W3CDTF">2021-04-30T22:25:36Z</dcterms:modified>
</cp:coreProperties>
</file>